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BACKUP\Desktop\GASTUMACO\SUI GASTUMACO\SUI GASTUMACO CTA TARIFAS\TARIFAS\"/>
    </mc:Choice>
  </mc:AlternateContent>
  <xr:revisionPtr revIDLastSave="0" documentId="13_ncr:1_{1BC9FB7F-FBB6-49F8-9B52-751BA479A422}" xr6:coauthVersionLast="47" xr6:coauthVersionMax="47" xr10:uidLastSave="{00000000-0000-0000-0000-000000000000}"/>
  <bookViews>
    <workbookView xWindow="-108" yWindow="-108" windowWidth="23256" windowHeight="12576" tabRatio="762" activeTab="3" xr2:uid="{00000000-000D-0000-FFFF-FFFF00000000}"/>
  </bookViews>
  <sheets>
    <sheet name="1 Dm_Cm" sheetId="1" r:id="rId1"/>
    <sheet name="2 Cargos Fijo y Variable" sheetId="2" r:id="rId2"/>
    <sheet name="3 Subsidios" sheetId="6" r:id="rId3"/>
    <sheet name="Resumen" sheetId="4" r:id="rId4"/>
  </sheets>
  <externalReferences>
    <externalReference r:id="rId5"/>
    <externalReference r:id="rId6"/>
  </externalReferences>
  <definedNames>
    <definedName name="_xlnm.Print_Area" localSheetId="3">Resumen!$A$46:$F$95</definedName>
    <definedName name="_xlnm.Print_Titles" localSheetId="0">'1 Dm_Cm'!$A:$C</definedName>
    <definedName name="_xlnm.Print_Titles" localSheetId="1">'2 Cargos Fijo y Variable'!$B:$C</definedName>
    <definedName name="_xlnm.Print_Titles" localSheetId="2">'3 Subsidios'!$A:$B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H44" i="2" l="1"/>
  <c r="CG24" i="2" l="1"/>
  <c r="CG23" i="2"/>
  <c r="CG36" i="6" l="1"/>
  <c r="CH36" i="6"/>
  <c r="CG39" i="6"/>
  <c r="CG40" i="6" s="1"/>
  <c r="CH39" i="6"/>
  <c r="CH40" i="6"/>
  <c r="CG16" i="2"/>
  <c r="CG13" i="2"/>
  <c r="CG12" i="2"/>
  <c r="CG11" i="2"/>
  <c r="CH30" i="2" l="1"/>
  <c r="CI30" i="2"/>
  <c r="CJ30" i="2"/>
  <c r="CH26" i="2"/>
  <c r="CI26" i="2"/>
  <c r="CJ26" i="2"/>
  <c r="CF23" i="2" l="1"/>
  <c r="CF17" i="2"/>
  <c r="CG17" i="2"/>
  <c r="CF12" i="2"/>
  <c r="CF13" i="2" s="1"/>
  <c r="CF11" i="2"/>
  <c r="CE23" i="2" l="1"/>
  <c r="CE17" i="2"/>
  <c r="CE12" i="2"/>
  <c r="CE24" i="2" s="1"/>
  <c r="CE11" i="2"/>
  <c r="CE13" i="2" l="1"/>
  <c r="CD24" i="2"/>
  <c r="CD23" i="2"/>
  <c r="CE16" i="2" l="1"/>
  <c r="CF30" i="2" s="1"/>
  <c r="CF16" i="2"/>
  <c r="CD36" i="6"/>
  <c r="CE36" i="6"/>
  <c r="CD39" i="6"/>
  <c r="CD40" i="6" s="1"/>
  <c r="CE39" i="6"/>
  <c r="CE40" i="6" s="1"/>
  <c r="CF39" i="6"/>
  <c r="CF40" i="6" s="1"/>
  <c r="CD12" i="2"/>
  <c r="CD11" i="2"/>
  <c r="CD17" i="2"/>
  <c r="CC23" i="2"/>
  <c r="CG26" i="2" l="1"/>
  <c r="CG30" i="2"/>
  <c r="CC17" i="2"/>
  <c r="CD13" i="2"/>
  <c r="CD16" i="2" s="1"/>
  <c r="CE30" i="2" s="1"/>
  <c r="CC12" i="2"/>
  <c r="CC13" i="2" s="1"/>
  <c r="CC16" i="2" s="1"/>
  <c r="CC11" i="2"/>
  <c r="CB52" i="2" l="1"/>
  <c r="CC52" i="2"/>
  <c r="CD26" i="2" l="1"/>
  <c r="CE26" i="2"/>
  <c r="CF26" i="2"/>
  <c r="CD30" i="2"/>
  <c r="CB23" i="2" l="1"/>
  <c r="CB12" i="2"/>
  <c r="CB13" i="2" s="1"/>
  <c r="CB16" i="2" s="1"/>
  <c r="CB11" i="2"/>
  <c r="CB36" i="6"/>
  <c r="CB39" i="6"/>
  <c r="CB40" i="6" s="1"/>
  <c r="CC39" i="6"/>
  <c r="CC40" i="6"/>
  <c r="CA24" i="2"/>
  <c r="CA23" i="2"/>
  <c r="CA12" i="2"/>
  <c r="CA13" i="2" s="1"/>
  <c r="CA16" i="2" s="1"/>
  <c r="CA11" i="2"/>
  <c r="BZ36" i="6"/>
  <c r="CA36" i="6"/>
  <c r="BZ39" i="6"/>
  <c r="CA39" i="6"/>
  <c r="CA40" i="6" s="1"/>
  <c r="BZ40" i="6"/>
  <c r="BZ23" i="2"/>
  <c r="BZ17" i="2"/>
  <c r="CA17" i="2"/>
  <c r="CB17" i="2"/>
  <c r="BZ12" i="2"/>
  <c r="BZ13" i="2" s="1"/>
  <c r="BZ16" i="2" s="1"/>
  <c r="BZ11" i="2"/>
  <c r="CB26" i="2" l="1"/>
  <c r="CA30" i="2"/>
  <c r="CC26" i="2"/>
  <c r="CC30" i="2"/>
  <c r="CB30" i="2"/>
  <c r="CA26" i="2"/>
  <c r="BY17" i="2"/>
  <c r="BY12" i="2"/>
  <c r="BY11" i="2"/>
  <c r="BX36" i="6"/>
  <c r="BY36" i="6"/>
  <c r="BX39" i="6"/>
  <c r="BX40" i="6" s="1"/>
  <c r="BY39" i="6"/>
  <c r="BY40" i="6" s="1"/>
  <c r="CC43" i="2" l="1"/>
  <c r="BY13" i="2"/>
  <c r="BX12" i="2"/>
  <c r="BX11" i="2"/>
  <c r="BW24" i="2"/>
  <c r="BW23" i="2"/>
  <c r="BW12" i="2"/>
  <c r="BW11" i="2"/>
  <c r="BW34" i="2"/>
  <c r="BW36" i="6" l="1"/>
  <c r="BW39" i="6"/>
  <c r="BW40" i="6" s="1"/>
  <c r="BV11" i="2"/>
  <c r="BV23" i="2"/>
  <c r="BV12" i="2"/>
  <c r="BV13" i="2" s="1"/>
  <c r="BW13" i="2"/>
  <c r="BW16" i="2" s="1"/>
  <c r="BX26" i="2" s="1"/>
  <c r="BV1" i="2" l="1"/>
  <c r="BW1" i="2" s="1"/>
  <c r="BX1" i="2" s="1"/>
  <c r="BV16" i="2"/>
  <c r="BW26" i="2" s="1"/>
  <c r="BT18" i="2"/>
  <c r="BW30" i="2" l="1"/>
  <c r="BU39" i="6"/>
  <c r="BU40" i="6" s="1"/>
  <c r="BV39" i="6"/>
  <c r="BV40" i="6" s="1"/>
  <c r="BU23" i="2"/>
  <c r="BY16" i="2"/>
  <c r="BU12" i="2"/>
  <c r="BU13" i="2" s="1"/>
  <c r="BU16" i="2" s="1"/>
  <c r="BU11" i="2"/>
  <c r="BZ26" i="2" l="1"/>
  <c r="BZ30" i="2"/>
  <c r="BX30" i="2"/>
  <c r="BV26" i="2"/>
  <c r="BW27" i="2" s="1"/>
  <c r="BW43" i="2"/>
  <c r="BV30" i="2"/>
  <c r="BX43" i="2" l="1"/>
  <c r="BT39" i="6"/>
  <c r="BT40" i="6" s="1"/>
  <c r="BX13" i="2"/>
  <c r="BX16" i="2" s="1"/>
  <c r="BU17" i="2"/>
  <c r="BV17" i="2"/>
  <c r="BW17" i="2"/>
  <c r="BX17" i="2"/>
  <c r="BT23" i="2"/>
  <c r="BT12" i="2"/>
  <c r="BT24" i="2" s="1"/>
  <c r="BT11" i="2"/>
  <c r="BU26" i="2" s="1"/>
  <c r="BS11" i="2"/>
  <c r="BS12" i="2"/>
  <c r="BX7" i="1"/>
  <c r="BY7" i="1"/>
  <c r="BS17" i="2"/>
  <c r="BY30" i="2" l="1"/>
  <c r="BY26" i="2"/>
  <c r="BT17" i="2"/>
  <c r="BT13" i="2"/>
  <c r="BT16" i="2" s="1"/>
  <c r="BY43" i="2" l="1"/>
  <c r="BS23" i="2"/>
  <c r="BS24" i="2"/>
  <c r="BS13" i="2"/>
  <c r="BS16" i="2" s="1"/>
  <c r="BT26" i="2" l="1"/>
  <c r="BT30" i="2"/>
  <c r="BQ39" i="6"/>
  <c r="BQ40" i="6" s="1"/>
  <c r="BR39" i="6"/>
  <c r="BR40" i="6" s="1"/>
  <c r="BS39" i="6"/>
  <c r="BS40" i="6" s="1"/>
  <c r="BQ8" i="6"/>
  <c r="BR8" i="6"/>
  <c r="BQ9" i="6"/>
  <c r="BR9" i="6"/>
  <c r="BN39" i="6" l="1"/>
  <c r="BN40" i="6" s="1"/>
  <c r="BO39" i="6"/>
  <c r="BO40" i="6" s="1"/>
  <c r="BP39" i="6"/>
  <c r="BP40" i="6" s="1"/>
  <c r="BN8" i="6"/>
  <c r="BO8" i="6"/>
  <c r="BP8" i="6"/>
  <c r="BN9" i="6"/>
  <c r="BO9" i="6"/>
  <c r="BP9" i="6"/>
  <c r="BJ39" i="6"/>
  <c r="BJ40" i="6" s="1"/>
  <c r="BK39" i="6"/>
  <c r="BK40" i="6" s="1"/>
  <c r="BL39" i="6"/>
  <c r="BL40" i="6" s="1"/>
  <c r="BM39" i="6"/>
  <c r="BM40" i="6" s="1"/>
  <c r="BI39" i="6"/>
  <c r="BI40" i="6" s="1"/>
  <c r="BH39" i="6"/>
  <c r="BH40" i="6" s="1"/>
  <c r="BF39" i="6"/>
  <c r="BF40" i="6" s="1"/>
  <c r="BG39" i="6"/>
  <c r="BG40" i="6" s="1"/>
  <c r="BD39" i="6"/>
  <c r="BD40" i="6" s="1"/>
  <c r="BE39" i="6"/>
  <c r="BE40" i="6" s="1"/>
  <c r="BC39" i="6" l="1"/>
  <c r="BC40" i="6" s="1"/>
  <c r="BA39" i="6" l="1"/>
  <c r="BA40" i="6" s="1"/>
  <c r="BB39" i="6"/>
  <c r="BB40" i="6" s="1"/>
  <c r="AY39" i="6"/>
  <c r="AY40" i="6" s="1"/>
  <c r="AZ39" i="6"/>
  <c r="AZ40" i="6" s="1"/>
  <c r="AY8" i="6"/>
  <c r="AY9" i="6"/>
  <c r="AX39" i="6"/>
  <c r="AX40" i="6" s="1"/>
  <c r="CX2" i="4"/>
  <c r="CY2" i="4"/>
  <c r="CZ2" i="4"/>
  <c r="DA2" i="4"/>
  <c r="DB3" i="4"/>
  <c r="DB4" i="4"/>
  <c r="DB5" i="4"/>
  <c r="CX6" i="4"/>
  <c r="CY6" i="4"/>
  <c r="CZ6" i="4"/>
  <c r="DA6" i="4"/>
  <c r="DB6" i="4"/>
  <c r="DB10" i="4"/>
  <c r="DB11" i="4"/>
  <c r="DB12" i="4"/>
  <c r="DB13" i="4"/>
  <c r="DB38" i="4" s="1"/>
  <c r="DB39" i="4" s="1"/>
  <c r="DB14" i="4"/>
  <c r="DB36" i="4" s="1"/>
  <c r="DB16" i="4"/>
  <c r="DB20" i="4" s="1"/>
  <c r="DB17" i="4"/>
  <c r="DB18" i="4"/>
  <c r="DB19" i="4"/>
  <c r="DB21" i="4"/>
  <c r="DB23" i="4"/>
  <c r="DB27" i="4" s="1"/>
  <c r="DB24" i="4"/>
  <c r="DB25" i="4"/>
  <c r="DB26" i="4"/>
  <c r="DB28" i="4"/>
  <c r="DB30" i="4"/>
  <c r="DB31" i="4" s="1"/>
  <c r="DB34" i="4"/>
  <c r="DB35" i="4" s="1"/>
  <c r="CL2" i="4"/>
  <c r="CM2" i="4"/>
  <c r="CN2" i="4"/>
  <c r="CO2" i="4"/>
  <c r="CP2" i="4"/>
  <c r="CQ2" i="4"/>
  <c r="CR2" i="4"/>
  <c r="CS2" i="4"/>
  <c r="CT2" i="4"/>
  <c r="CU2" i="4"/>
  <c r="CV2" i="4"/>
  <c r="CW2" i="4"/>
  <c r="CL6" i="4"/>
  <c r="CM6" i="4"/>
  <c r="CN6" i="4"/>
  <c r="CO6" i="4"/>
  <c r="CP6" i="4"/>
  <c r="CQ6" i="4"/>
  <c r="CR6" i="4"/>
  <c r="CS6" i="4"/>
  <c r="CT6" i="4"/>
  <c r="CU6" i="4"/>
  <c r="CV6" i="4"/>
  <c r="CW6" i="4"/>
  <c r="BN2" i="4"/>
  <c r="BO2" i="4"/>
  <c r="BP2" i="4"/>
  <c r="BQ2" i="4"/>
  <c r="BR2" i="4"/>
  <c r="BS2" i="4"/>
  <c r="BT2" i="4"/>
  <c r="BU2" i="4"/>
  <c r="BV2" i="4"/>
  <c r="BW2" i="4"/>
  <c r="BX2" i="4"/>
  <c r="BY2" i="4"/>
  <c r="BZ2" i="4"/>
  <c r="CA2" i="4"/>
  <c r="CB2" i="4"/>
  <c r="CC2" i="4"/>
  <c r="CD2" i="4"/>
  <c r="CE2" i="4"/>
  <c r="CF2" i="4"/>
  <c r="CG2" i="4"/>
  <c r="CH2" i="4"/>
  <c r="CI2" i="4"/>
  <c r="CJ2" i="4"/>
  <c r="CK2" i="4"/>
  <c r="BN6" i="4"/>
  <c r="BO6" i="4"/>
  <c r="BP6" i="4"/>
  <c r="BQ6" i="4"/>
  <c r="BR6" i="4"/>
  <c r="BS6" i="4"/>
  <c r="BT6" i="4"/>
  <c r="BU6" i="4"/>
  <c r="BV6" i="4"/>
  <c r="BW6" i="4"/>
  <c r="BX6" i="4"/>
  <c r="BY6" i="4"/>
  <c r="BZ6" i="4"/>
  <c r="CA6" i="4"/>
  <c r="CB6" i="4"/>
  <c r="CC6" i="4"/>
  <c r="CD6" i="4"/>
  <c r="CE6" i="4"/>
  <c r="CF6" i="4"/>
  <c r="CG6" i="4"/>
  <c r="CH6" i="4"/>
  <c r="CI6" i="4"/>
  <c r="CJ6" i="4"/>
  <c r="CK6" i="4"/>
  <c r="CZ1" i="6"/>
  <c r="DA1" i="6"/>
  <c r="DB1" i="6"/>
  <c r="CZ2" i="6"/>
  <c r="DA2" i="6"/>
  <c r="DB2" i="6"/>
  <c r="CZ8" i="6"/>
  <c r="DA8" i="6"/>
  <c r="DB8" i="6"/>
  <c r="CZ9" i="6"/>
  <c r="DA9" i="6"/>
  <c r="DB9" i="6"/>
  <c r="CS1" i="6"/>
  <c r="CT1" i="6"/>
  <c r="CU1" i="6"/>
  <c r="CV1" i="6"/>
  <c r="CW1" i="6"/>
  <c r="CX1" i="6"/>
  <c r="CY1" i="6"/>
  <c r="CS2" i="6"/>
  <c r="CT2" i="6"/>
  <c r="CU2" i="6"/>
  <c r="CV2" i="6"/>
  <c r="CW2" i="6"/>
  <c r="CX2" i="6"/>
  <c r="CY2" i="6"/>
  <c r="CS8" i="6"/>
  <c r="CT8" i="6"/>
  <c r="CU8" i="6"/>
  <c r="CV8" i="6"/>
  <c r="CW8" i="6"/>
  <c r="CX8" i="6"/>
  <c r="CY8" i="6"/>
  <c r="CS9" i="6"/>
  <c r="CT9" i="6"/>
  <c r="CU9" i="6"/>
  <c r="CV9" i="6"/>
  <c r="CW9" i="6"/>
  <c r="CX9" i="6"/>
  <c r="CY9" i="6"/>
  <c r="AY1" i="6"/>
  <c r="AZ1" i="6"/>
  <c r="BA1" i="6"/>
  <c r="BB1" i="6"/>
  <c r="BC1" i="6"/>
  <c r="BD1" i="6"/>
  <c r="BE1" i="6"/>
  <c r="BF1" i="6"/>
  <c r="BG1" i="6"/>
  <c r="BH1" i="6"/>
  <c r="BI1" i="6"/>
  <c r="BJ1" i="6"/>
  <c r="BK1" i="6"/>
  <c r="BL1" i="6"/>
  <c r="BM1" i="6"/>
  <c r="BN1" i="6"/>
  <c r="BO1" i="6"/>
  <c r="BP1" i="6"/>
  <c r="BQ1" i="6"/>
  <c r="BR1" i="6"/>
  <c r="BS1" i="6"/>
  <c r="BT1" i="6"/>
  <c r="BU1" i="6"/>
  <c r="BV1" i="6"/>
  <c r="BW1" i="6"/>
  <c r="BX1" i="6"/>
  <c r="BY1" i="6"/>
  <c r="BZ1" i="6"/>
  <c r="CA1" i="6"/>
  <c r="CB1" i="6"/>
  <c r="CC1" i="6"/>
  <c r="CD1" i="6"/>
  <c r="CE1" i="6"/>
  <c r="CF1" i="6"/>
  <c r="CG1" i="6"/>
  <c r="CH1" i="6"/>
  <c r="CI1" i="6"/>
  <c r="CJ1" i="6"/>
  <c r="CK1" i="6"/>
  <c r="CL1" i="6"/>
  <c r="CM1" i="6"/>
  <c r="CN1" i="6"/>
  <c r="CO1" i="6"/>
  <c r="CP1" i="6"/>
  <c r="CQ1" i="6"/>
  <c r="CR1" i="6"/>
  <c r="AY2" i="6"/>
  <c r="AZ2" i="6"/>
  <c r="BA2" i="6"/>
  <c r="BB2" i="6"/>
  <c r="BC2" i="6"/>
  <c r="BD2" i="6"/>
  <c r="BE2" i="6"/>
  <c r="BF2" i="6"/>
  <c r="BG2" i="6"/>
  <c r="BH2" i="6"/>
  <c r="BI2" i="6"/>
  <c r="BJ2" i="6"/>
  <c r="BK2" i="6"/>
  <c r="BL2" i="6"/>
  <c r="BM2" i="6"/>
  <c r="BN2" i="6"/>
  <c r="BO2" i="6"/>
  <c r="BP2" i="6"/>
  <c r="BQ2" i="6"/>
  <c r="BR2" i="6"/>
  <c r="BS2" i="6"/>
  <c r="BT36" i="6" s="1"/>
  <c r="BT2" i="6"/>
  <c r="BU36" i="6" s="1"/>
  <c r="BU2" i="6"/>
  <c r="BV2" i="6"/>
  <c r="BW2" i="6"/>
  <c r="BX2" i="6"/>
  <c r="BY2" i="6"/>
  <c r="BZ2" i="6"/>
  <c r="CA2" i="6"/>
  <c r="CB2" i="6"/>
  <c r="CC36" i="6" s="1"/>
  <c r="CC2" i="6"/>
  <c r="CD2" i="6"/>
  <c r="CE2" i="6"/>
  <c r="CF36" i="6" s="1"/>
  <c r="CF2" i="6"/>
  <c r="CG2" i="6"/>
  <c r="CH2" i="6"/>
  <c r="CI2" i="6"/>
  <c r="CJ2" i="6"/>
  <c r="CK2" i="6"/>
  <c r="CL2" i="6"/>
  <c r="CM2" i="6"/>
  <c r="CN2" i="6"/>
  <c r="CO2" i="6"/>
  <c r="CP2" i="6"/>
  <c r="CQ2" i="6"/>
  <c r="CR2" i="6"/>
  <c r="AZ8" i="6"/>
  <c r="BA8" i="6"/>
  <c r="BB8" i="6"/>
  <c r="BC8" i="6"/>
  <c r="BD8" i="6"/>
  <c r="BE8" i="6"/>
  <c r="BF8" i="6"/>
  <c r="BG8" i="6"/>
  <c r="BH8" i="6"/>
  <c r="BI8" i="6"/>
  <c r="BJ8" i="6"/>
  <c r="BK8" i="6"/>
  <c r="BL8" i="6"/>
  <c r="BM8" i="6"/>
  <c r="BS8" i="6"/>
  <c r="BT8" i="6"/>
  <c r="BU8" i="6"/>
  <c r="BV8" i="6"/>
  <c r="BW8" i="6"/>
  <c r="BX8" i="6"/>
  <c r="BY8" i="6"/>
  <c r="BZ8" i="6"/>
  <c r="CA8" i="6"/>
  <c r="CB8" i="6"/>
  <c r="CC8" i="6"/>
  <c r="CD8" i="6"/>
  <c r="CE8" i="6"/>
  <c r="CF8" i="6"/>
  <c r="CG8" i="6"/>
  <c r="CH8" i="6"/>
  <c r="CI8" i="6"/>
  <c r="CJ8" i="6"/>
  <c r="CK8" i="6"/>
  <c r="CL8" i="6"/>
  <c r="CM8" i="6"/>
  <c r="CN8" i="6"/>
  <c r="CO8" i="6"/>
  <c r="CP8" i="6"/>
  <c r="CQ8" i="6"/>
  <c r="CR8" i="6"/>
  <c r="AZ9" i="6"/>
  <c r="BA9" i="6"/>
  <c r="BB9" i="6"/>
  <c r="BC9" i="6"/>
  <c r="BD9" i="6"/>
  <c r="BE9" i="6"/>
  <c r="BF9" i="6"/>
  <c r="BG9" i="6"/>
  <c r="BH9" i="6"/>
  <c r="BI9" i="6"/>
  <c r="BJ9" i="6"/>
  <c r="BK9" i="6"/>
  <c r="BL9" i="6"/>
  <c r="BM9" i="6"/>
  <c r="BS9" i="6"/>
  <c r="BT9" i="6"/>
  <c r="BU9" i="6"/>
  <c r="BV9" i="6"/>
  <c r="BW9" i="6"/>
  <c r="BX9" i="6"/>
  <c r="BY9" i="6"/>
  <c r="BZ9" i="6"/>
  <c r="CA9" i="6"/>
  <c r="CB9" i="6"/>
  <c r="CC9" i="6"/>
  <c r="CD9" i="6"/>
  <c r="CE9" i="6"/>
  <c r="CF9" i="6"/>
  <c r="CG9" i="6"/>
  <c r="CH9" i="6"/>
  <c r="CI9" i="6"/>
  <c r="CJ9" i="6"/>
  <c r="CK9" i="6"/>
  <c r="CL9" i="6"/>
  <c r="CM9" i="6"/>
  <c r="CN9" i="6"/>
  <c r="CO9" i="6"/>
  <c r="CP9" i="6"/>
  <c r="CQ9" i="6"/>
  <c r="CR9" i="6"/>
  <c r="BC3" i="2"/>
  <c r="BD3" i="2"/>
  <c r="BE3" i="2"/>
  <c r="BF3" i="2"/>
  <c r="BG3" i="2"/>
  <c r="BH3" i="2"/>
  <c r="BI3" i="2"/>
  <c r="BJ3" i="2"/>
  <c r="BK3" i="2"/>
  <c r="BL3" i="2"/>
  <c r="BM3" i="2"/>
  <c r="BN3" i="2"/>
  <c r="BO3" i="2"/>
  <c r="BP3" i="2"/>
  <c r="BQ3" i="2"/>
  <c r="BR3" i="2"/>
  <c r="BS3" i="2"/>
  <c r="BT3" i="2"/>
  <c r="BU3" i="2"/>
  <c r="BV3" i="2"/>
  <c r="BW3" i="2"/>
  <c r="BX3" i="2"/>
  <c r="BY3" i="2"/>
  <c r="BZ3" i="2"/>
  <c r="CA3" i="2"/>
  <c r="CB3" i="2"/>
  <c r="CC3" i="2"/>
  <c r="CD3" i="2"/>
  <c r="CE3" i="2"/>
  <c r="CF3" i="2"/>
  <c r="CG3" i="2"/>
  <c r="CH3" i="2"/>
  <c r="CI3" i="2"/>
  <c r="CJ3" i="2"/>
  <c r="CK3" i="2"/>
  <c r="CL3" i="2"/>
  <c r="CM3" i="2"/>
  <c r="CN3" i="2"/>
  <c r="CO3" i="2"/>
  <c r="CP3" i="2"/>
  <c r="CQ3" i="2"/>
  <c r="CR3" i="2"/>
  <c r="CS3" i="2"/>
  <c r="CT3" i="2"/>
  <c r="CU3" i="2"/>
  <c r="CV3" i="2"/>
  <c r="CW3" i="2"/>
  <c r="CX3" i="2"/>
  <c r="CY3" i="2"/>
  <c r="CZ3" i="2"/>
  <c r="DA3" i="2"/>
  <c r="DB3" i="2"/>
  <c r="BC26" i="2"/>
  <c r="BD26" i="2"/>
  <c r="BE26" i="2"/>
  <c r="BF26" i="2"/>
  <c r="BG26" i="2"/>
  <c r="BH26" i="2"/>
  <c r="BI26" i="2"/>
  <c r="BJ26" i="2"/>
  <c r="BK26" i="2"/>
  <c r="BL26" i="2"/>
  <c r="BM26" i="2"/>
  <c r="BN26" i="2"/>
  <c r="BO26" i="2"/>
  <c r="BN3" i="4" s="1"/>
  <c r="BP26" i="2"/>
  <c r="BO3" i="4" s="1"/>
  <c r="BQ26" i="2"/>
  <c r="BP3" i="4" s="1"/>
  <c r="BR26" i="2"/>
  <c r="BQ3" i="4" s="1"/>
  <c r="BS26" i="2"/>
  <c r="BT27" i="2" s="1"/>
  <c r="BW3" i="4"/>
  <c r="BX3" i="4"/>
  <c r="BY3" i="4"/>
  <c r="CB43" i="2"/>
  <c r="CA13" i="4" s="1"/>
  <c r="CB3" i="4"/>
  <c r="CD27" i="2"/>
  <c r="CD3" i="4"/>
  <c r="CE3" i="4"/>
  <c r="CG27" i="2"/>
  <c r="CG3" i="4"/>
  <c r="CJ43" i="2"/>
  <c r="CK26" i="2"/>
  <c r="CJ3" i="4" s="1"/>
  <c r="CL26" i="2"/>
  <c r="CL27" i="2" s="1"/>
  <c r="CL28" i="2" s="1"/>
  <c r="CM26" i="2"/>
  <c r="CL3" i="4" s="1"/>
  <c r="CN26" i="2"/>
  <c r="CM3" i="4" s="1"/>
  <c r="CO26" i="2"/>
  <c r="CO27" i="2" s="1"/>
  <c r="CO28" i="2" s="1"/>
  <c r="CP26" i="2"/>
  <c r="CO3" i="4" s="1"/>
  <c r="CQ26" i="2"/>
  <c r="CR26" i="2"/>
  <c r="CR55" i="2" s="1"/>
  <c r="CS26" i="2"/>
  <c r="CR3" i="4" s="1"/>
  <c r="CT26" i="2"/>
  <c r="CS3" i="4" s="1"/>
  <c r="CU26" i="2"/>
  <c r="CT3" i="4" s="1"/>
  <c r="CV26" i="2"/>
  <c r="CU3" i="4" s="1"/>
  <c r="CW26" i="2"/>
  <c r="CW27" i="2" s="1"/>
  <c r="CX26" i="2"/>
  <c r="CW3" i="4" s="1"/>
  <c r="CY26" i="2"/>
  <c r="CZ26" i="2"/>
  <c r="CZ55" i="2" s="1"/>
  <c r="DA26" i="2"/>
  <c r="CZ3" i="4" s="1"/>
  <c r="DB26" i="2"/>
  <c r="DB27" i="2" s="1"/>
  <c r="DB28" i="2" s="1"/>
  <c r="CM27" i="2"/>
  <c r="CM28" i="2" s="1"/>
  <c r="CW28" i="2"/>
  <c r="BC30" i="2"/>
  <c r="BD30" i="2"/>
  <c r="BE30" i="2"/>
  <c r="BF30" i="2"/>
  <c r="BG30" i="2"/>
  <c r="BH30" i="2"/>
  <c r="BI30" i="2"/>
  <c r="BJ30" i="2"/>
  <c r="BK30" i="2"/>
  <c r="BL30" i="2"/>
  <c r="BM30" i="2"/>
  <c r="BN30" i="2"/>
  <c r="BO30" i="2"/>
  <c r="BP30" i="2"/>
  <c r="BQ30" i="2"/>
  <c r="BP4" i="4" s="1"/>
  <c r="BR30" i="2"/>
  <c r="BQ4" i="4" s="1"/>
  <c r="BS30" i="2"/>
  <c r="BR4" i="4" s="1"/>
  <c r="BS4" i="4"/>
  <c r="BU30" i="2"/>
  <c r="BU31" i="2" s="1"/>
  <c r="BU4" i="4"/>
  <c r="BX4" i="4"/>
  <c r="BY4" i="4"/>
  <c r="BZ4" i="4"/>
  <c r="CA4" i="4"/>
  <c r="CC31" i="2"/>
  <c r="CC4" i="4"/>
  <c r="CF4" i="4"/>
  <c r="CG4" i="4"/>
  <c r="CH4" i="4"/>
  <c r="CI4" i="4"/>
  <c r="CK30" i="2"/>
  <c r="CK31" i="2" s="1"/>
  <c r="CL30" i="2"/>
  <c r="CK4" i="4" s="1"/>
  <c r="CM30" i="2"/>
  <c r="CN30" i="2"/>
  <c r="CN31" i="2" s="1"/>
  <c r="CO30" i="2"/>
  <c r="CN4" i="4" s="1"/>
  <c r="CP30" i="2"/>
  <c r="CP31" i="2" s="1"/>
  <c r="CQ30" i="2"/>
  <c r="CP4" i="4" s="1"/>
  <c r="CR30" i="2"/>
  <c r="CQ4" i="4" s="1"/>
  <c r="CS30" i="2"/>
  <c r="CS31" i="2" s="1"/>
  <c r="CT30" i="2"/>
  <c r="CS4" i="4" s="1"/>
  <c r="CU30" i="2"/>
  <c r="CV30" i="2"/>
  <c r="CW30" i="2"/>
  <c r="CV4" i="4" s="1"/>
  <c r="CX30" i="2"/>
  <c r="CW4" i="4" s="1"/>
  <c r="CY30" i="2"/>
  <c r="CX4" i="4" s="1"/>
  <c r="CZ30" i="2"/>
  <c r="CY4" i="4" s="1"/>
  <c r="DA30" i="2"/>
  <c r="DA31" i="2" s="1"/>
  <c r="DB30" i="2"/>
  <c r="DA4" i="4" s="1"/>
  <c r="CI31" i="2"/>
  <c r="CQ31" i="2"/>
  <c r="CR31" i="2"/>
  <c r="CI32" i="2"/>
  <c r="CQ32" i="2"/>
  <c r="CY32" i="2"/>
  <c r="CL43" i="2"/>
  <c r="CL49" i="2" s="1"/>
  <c r="CL50" i="2" s="1"/>
  <c r="CM43" i="2"/>
  <c r="CM49" i="2" s="1"/>
  <c r="CM50" i="2" s="1"/>
  <c r="CU43" i="2"/>
  <c r="CU49" i="2" s="1"/>
  <c r="CU50" i="2" s="1"/>
  <c r="CM55" i="2"/>
  <c r="CT55" i="2"/>
  <c r="CX55" i="2"/>
  <c r="BE7" i="1"/>
  <c r="BD52" i="2" s="1"/>
  <c r="BF7" i="1"/>
  <c r="BE52" i="2" s="1"/>
  <c r="BG7" i="1"/>
  <c r="BF52" i="2" s="1"/>
  <c r="BH7" i="1"/>
  <c r="BG52" i="2" s="1"/>
  <c r="BI7" i="1"/>
  <c r="BH52" i="2" s="1"/>
  <c r="BJ7" i="1"/>
  <c r="BI52" i="2" s="1"/>
  <c r="BK7" i="1"/>
  <c r="BJ52" i="2" s="1"/>
  <c r="BL7" i="1"/>
  <c r="BK52" i="2" s="1"/>
  <c r="BM7" i="1"/>
  <c r="BL52" i="2" s="1"/>
  <c r="BN7" i="1"/>
  <c r="BM52" i="2" s="1"/>
  <c r="BO7" i="1"/>
  <c r="BN52" i="2" s="1"/>
  <c r="BP7" i="1"/>
  <c r="BO52" i="2" s="1"/>
  <c r="BQ7" i="1"/>
  <c r="BP52" i="2" s="1"/>
  <c r="BO12" i="4" s="1"/>
  <c r="BR7" i="1"/>
  <c r="BQ52" i="2" s="1"/>
  <c r="BP12" i="4" s="1"/>
  <c r="BS7" i="1"/>
  <c r="BR52" i="2" s="1"/>
  <c r="BQ12" i="4" s="1"/>
  <c r="BT7" i="1"/>
  <c r="BS52" i="2" s="1"/>
  <c r="BR12" i="4" s="1"/>
  <c r="BW52" i="2"/>
  <c r="BX52" i="2"/>
  <c r="BW12" i="4" s="1"/>
  <c r="BZ7" i="1"/>
  <c r="BY52" i="2" s="1"/>
  <c r="BX12" i="4" s="1"/>
  <c r="CA7" i="1"/>
  <c r="BZ52" i="2" s="1"/>
  <c r="BY12" i="4" s="1"/>
  <c r="CB7" i="1"/>
  <c r="CA52" i="2" s="1"/>
  <c r="BZ12" i="4" s="1"/>
  <c r="CC7" i="1"/>
  <c r="CD7" i="1"/>
  <c r="CE7" i="1"/>
  <c r="CD52" i="2" s="1"/>
  <c r="CF7" i="1"/>
  <c r="CE52" i="2" s="1"/>
  <c r="CG7" i="1"/>
  <c r="CF52" i="2" s="1"/>
  <c r="CE12" i="4" s="1"/>
  <c r="CH7" i="1"/>
  <c r="CF12" i="4" s="1"/>
  <c r="CI7" i="1"/>
  <c r="CH52" i="2" s="1"/>
  <c r="CG12" i="4" s="1"/>
  <c r="CJ7" i="1"/>
  <c r="CI52" i="2" s="1"/>
  <c r="CH12" i="4" s="1"/>
  <c r="CK7" i="1"/>
  <c r="CJ52" i="2" s="1"/>
  <c r="CL7" i="1"/>
  <c r="CK52" i="2" s="1"/>
  <c r="CM7" i="1"/>
  <c r="CL52" i="2" s="1"/>
  <c r="CN7" i="1"/>
  <c r="CM52" i="2" s="1"/>
  <c r="CO7" i="1"/>
  <c r="CN52" i="2" s="1"/>
  <c r="CM12" i="4" s="1"/>
  <c r="CP7" i="1"/>
  <c r="CO52" i="2" s="1"/>
  <c r="CN12" i="4" s="1"/>
  <c r="CQ7" i="1"/>
  <c r="CP52" i="2" s="1"/>
  <c r="CO12" i="4" s="1"/>
  <c r="CR7" i="1"/>
  <c r="CQ52" i="2" s="1"/>
  <c r="CP12" i="4" s="1"/>
  <c r="CS7" i="1"/>
  <c r="CR52" i="2" s="1"/>
  <c r="CR53" i="2" s="1"/>
  <c r="CR54" i="2" s="1"/>
  <c r="CT7" i="1"/>
  <c r="CS52" i="2" s="1"/>
  <c r="CU7" i="1"/>
  <c r="CT52" i="2" s="1"/>
  <c r="CV7" i="1"/>
  <c r="CU52" i="2" s="1"/>
  <c r="CW7" i="1"/>
  <c r="CV52" i="2" s="1"/>
  <c r="CU12" i="4" s="1"/>
  <c r="CX7" i="1"/>
  <c r="CW52" i="2" s="1"/>
  <c r="CV12" i="4" s="1"/>
  <c r="CY7" i="1"/>
  <c r="CX52" i="2" s="1"/>
  <c r="CW12" i="4" s="1"/>
  <c r="CZ7" i="1"/>
  <c r="CY52" i="2" s="1"/>
  <c r="CX12" i="4" s="1"/>
  <c r="DA7" i="1"/>
  <c r="CZ52" i="2" s="1"/>
  <c r="CY12" i="4" s="1"/>
  <c r="DB7" i="1"/>
  <c r="DA52" i="2" s="1"/>
  <c r="DC7" i="1"/>
  <c r="DB52" i="2" s="1"/>
  <c r="BE10" i="1"/>
  <c r="BF10" i="1"/>
  <c r="BG10" i="1"/>
  <c r="BH10" i="1"/>
  <c r="BH9" i="1" s="1"/>
  <c r="BG34" i="2" s="1"/>
  <c r="BI10" i="1"/>
  <c r="BJ10" i="1"/>
  <c r="BK10" i="1"/>
  <c r="BL10" i="1"/>
  <c r="BM10" i="1"/>
  <c r="BN10" i="1"/>
  <c r="BO10" i="1"/>
  <c r="BP10" i="1"/>
  <c r="BQ10" i="1"/>
  <c r="BR10" i="1"/>
  <c r="BS10" i="1"/>
  <c r="BT10" i="1"/>
  <c r="BU10" i="1"/>
  <c r="BV10" i="1"/>
  <c r="BW10" i="1"/>
  <c r="BX10" i="1"/>
  <c r="BY10" i="1"/>
  <c r="BZ10" i="1"/>
  <c r="CA10" i="1"/>
  <c r="CB10" i="1"/>
  <c r="CC10" i="1"/>
  <c r="CD10" i="1"/>
  <c r="CE10" i="1"/>
  <c r="CF10" i="1"/>
  <c r="CF9" i="1" s="1"/>
  <c r="CE34" i="2" s="1"/>
  <c r="CG10" i="1"/>
  <c r="CH10" i="1"/>
  <c r="CI10" i="1"/>
  <c r="CJ10" i="1"/>
  <c r="CK10" i="1"/>
  <c r="CL10" i="1"/>
  <c r="CM10" i="1"/>
  <c r="CN10" i="1"/>
  <c r="CO10" i="1"/>
  <c r="CP10" i="1"/>
  <c r="CQ10" i="1"/>
  <c r="CR10" i="1"/>
  <c r="CS10" i="1"/>
  <c r="CT10" i="1"/>
  <c r="CU10" i="1"/>
  <c r="CV10" i="1"/>
  <c r="CW10" i="1"/>
  <c r="CX10" i="1"/>
  <c r="CY10" i="1"/>
  <c r="CZ10" i="1"/>
  <c r="DA10" i="1"/>
  <c r="DB10" i="1"/>
  <c r="DC10" i="1"/>
  <c r="BE11" i="1"/>
  <c r="BE14" i="1" s="1"/>
  <c r="BF11" i="1"/>
  <c r="BG11" i="1"/>
  <c r="BH11" i="1"/>
  <c r="BI11" i="1"/>
  <c r="BJ11" i="1"/>
  <c r="BK11" i="1"/>
  <c r="BL11" i="1"/>
  <c r="BM11" i="1"/>
  <c r="BN11" i="1"/>
  <c r="BO11" i="1"/>
  <c r="BP11" i="1"/>
  <c r="BQ11" i="1"/>
  <c r="BQ14" i="1" s="1"/>
  <c r="BR11" i="1"/>
  <c r="BS11" i="1"/>
  <c r="BT11" i="1"/>
  <c r="BU11" i="1"/>
  <c r="BV11" i="1"/>
  <c r="BW11" i="1"/>
  <c r="BX11" i="1"/>
  <c r="BX14" i="1" s="1"/>
  <c r="BY11" i="1"/>
  <c r="BY14" i="1" s="1"/>
  <c r="BZ11" i="1"/>
  <c r="BZ14" i="1" s="1"/>
  <c r="CA11" i="1"/>
  <c r="CA14" i="1" s="1"/>
  <c r="CB11" i="1"/>
  <c r="CC11" i="1"/>
  <c r="CD11" i="1"/>
  <c r="CD14" i="1" s="1"/>
  <c r="CE11" i="1"/>
  <c r="CE14" i="1" s="1"/>
  <c r="CF11" i="1"/>
  <c r="CF14" i="1" s="1"/>
  <c r="CG11" i="1"/>
  <c r="CH11" i="1"/>
  <c r="CH14" i="1" s="1"/>
  <c r="CI11" i="1"/>
  <c r="CJ11" i="1"/>
  <c r="CK11" i="1"/>
  <c r="CL11" i="1"/>
  <c r="CM11" i="1"/>
  <c r="CN11" i="1"/>
  <c r="CO11" i="1"/>
  <c r="CP11" i="1"/>
  <c r="CQ11" i="1"/>
  <c r="CR11" i="1"/>
  <c r="CS11" i="1"/>
  <c r="CT11" i="1"/>
  <c r="CU11" i="1"/>
  <c r="CV11" i="1"/>
  <c r="CW11" i="1"/>
  <c r="CX11" i="1"/>
  <c r="CY11" i="1"/>
  <c r="CZ11" i="1"/>
  <c r="DA11" i="1"/>
  <c r="DB11" i="1"/>
  <c r="DC11" i="1"/>
  <c r="BE12" i="1"/>
  <c r="BF12" i="1"/>
  <c r="BG12" i="1"/>
  <c r="BH12" i="1"/>
  <c r="BI12" i="1"/>
  <c r="BJ12" i="1"/>
  <c r="BK12" i="1"/>
  <c r="BL12" i="1"/>
  <c r="BM12" i="1"/>
  <c r="BN12" i="1"/>
  <c r="BN14" i="1" s="1"/>
  <c r="BO12" i="1"/>
  <c r="BP12" i="1"/>
  <c r="BQ12" i="1"/>
  <c r="BR12" i="1"/>
  <c r="BS12" i="1"/>
  <c r="BT12" i="1"/>
  <c r="BU12" i="1"/>
  <c r="BV12" i="1"/>
  <c r="BW12" i="1"/>
  <c r="BX12" i="1"/>
  <c r="BY12" i="1"/>
  <c r="BZ12" i="1"/>
  <c r="CA12" i="1"/>
  <c r="CB12" i="1"/>
  <c r="CC12" i="1"/>
  <c r="CD12" i="1"/>
  <c r="CE12" i="1"/>
  <c r="CF12" i="1"/>
  <c r="CG12" i="1"/>
  <c r="CH12" i="1"/>
  <c r="CI12" i="1"/>
  <c r="CJ12" i="1"/>
  <c r="CK12" i="1"/>
  <c r="CL12" i="1"/>
  <c r="CM12" i="1"/>
  <c r="CN12" i="1"/>
  <c r="CO12" i="1"/>
  <c r="CP12" i="1"/>
  <c r="CQ12" i="1"/>
  <c r="CR12" i="1"/>
  <c r="CS12" i="1"/>
  <c r="CT12" i="1"/>
  <c r="CU12" i="1"/>
  <c r="CV12" i="1"/>
  <c r="CW12" i="1"/>
  <c r="CX12" i="1"/>
  <c r="CY12" i="1"/>
  <c r="CZ12" i="1"/>
  <c r="DA12" i="1"/>
  <c r="DB12" i="1"/>
  <c r="DC12" i="1"/>
  <c r="CB14" i="1"/>
  <c r="CC14" i="1"/>
  <c r="CI14" i="1"/>
  <c r="CJ14" i="1"/>
  <c r="CK14" i="1"/>
  <c r="CL14" i="1"/>
  <c r="CM14" i="1"/>
  <c r="CN14" i="1"/>
  <c r="CO14" i="1"/>
  <c r="CP14" i="1"/>
  <c r="CQ14" i="1"/>
  <c r="CR14" i="1"/>
  <c r="CS14" i="1"/>
  <c r="CT14" i="1"/>
  <c r="CU14" i="1"/>
  <c r="CV14" i="1"/>
  <c r="CW14" i="1"/>
  <c r="CX14" i="1"/>
  <c r="CY14" i="1"/>
  <c r="CZ14" i="1"/>
  <c r="DA14" i="1"/>
  <c r="DB14" i="1"/>
  <c r="DC14" i="1"/>
  <c r="BE15" i="1"/>
  <c r="BF15" i="1"/>
  <c r="BG15" i="1"/>
  <c r="BH15" i="1"/>
  <c r="BI15" i="1"/>
  <c r="BJ15" i="1"/>
  <c r="BK15" i="1"/>
  <c r="BL15" i="1"/>
  <c r="BM15" i="1"/>
  <c r="BN15" i="1"/>
  <c r="BO15" i="1"/>
  <c r="BP15" i="1"/>
  <c r="BQ15" i="1"/>
  <c r="BR15" i="1"/>
  <c r="BS15" i="1"/>
  <c r="BT15" i="1"/>
  <c r="BU15" i="1"/>
  <c r="BV15" i="1"/>
  <c r="BW15" i="1"/>
  <c r="BX15" i="1"/>
  <c r="BY15" i="1"/>
  <c r="BZ15" i="1"/>
  <c r="CA15" i="1"/>
  <c r="CB15" i="1"/>
  <c r="CC15" i="1"/>
  <c r="CD15" i="1"/>
  <c r="CE15" i="1"/>
  <c r="CF15" i="1"/>
  <c r="CG15" i="1"/>
  <c r="CH15" i="1"/>
  <c r="CI15" i="1"/>
  <c r="CJ15" i="1"/>
  <c r="CK15" i="1"/>
  <c r="CL15" i="1"/>
  <c r="CM15" i="1"/>
  <c r="CN15" i="1"/>
  <c r="CN17" i="1" s="1"/>
  <c r="CL10" i="4" s="1"/>
  <c r="CO15" i="1"/>
  <c r="CP15" i="1"/>
  <c r="CQ15" i="1"/>
  <c r="CR15" i="1"/>
  <c r="CS15" i="1"/>
  <c r="CT15" i="1"/>
  <c r="CU15" i="1"/>
  <c r="CV15" i="1"/>
  <c r="CW15" i="1"/>
  <c r="CX15" i="1"/>
  <c r="CY15" i="1"/>
  <c r="CZ15" i="1"/>
  <c r="DA15" i="1"/>
  <c r="DB15" i="1"/>
  <c r="DC15" i="1"/>
  <c r="BE16" i="1"/>
  <c r="BF16" i="1"/>
  <c r="BG16" i="1"/>
  <c r="BH16" i="1"/>
  <c r="BI16" i="1"/>
  <c r="BJ16" i="1"/>
  <c r="BK16" i="1"/>
  <c r="BL16" i="1"/>
  <c r="BM16" i="1"/>
  <c r="BN16" i="1"/>
  <c r="BO16" i="1"/>
  <c r="BP16" i="1"/>
  <c r="BQ16" i="1"/>
  <c r="BR16" i="1"/>
  <c r="BS16" i="1"/>
  <c r="BT16" i="1"/>
  <c r="BU16" i="1"/>
  <c r="BV16" i="1"/>
  <c r="BW16" i="1"/>
  <c r="BX16" i="1"/>
  <c r="BY16" i="1"/>
  <c r="BZ16" i="1"/>
  <c r="CA16" i="1"/>
  <c r="CB16" i="1"/>
  <c r="CC16" i="1"/>
  <c r="CD16" i="1"/>
  <c r="CE16" i="1"/>
  <c r="CF16" i="1"/>
  <c r="CG16" i="1"/>
  <c r="CH16" i="1"/>
  <c r="CI16" i="1"/>
  <c r="CJ16" i="1"/>
  <c r="CK16" i="1"/>
  <c r="CL16" i="1"/>
  <c r="CM16" i="1"/>
  <c r="CN16" i="1"/>
  <c r="CO16" i="1"/>
  <c r="CP16" i="1"/>
  <c r="CQ16" i="1"/>
  <c r="CQ17" i="1" s="1"/>
  <c r="CO10" i="4" s="1"/>
  <c r="CR16" i="1"/>
  <c r="CS16" i="1"/>
  <c r="CT16" i="1"/>
  <c r="CU16" i="1"/>
  <c r="CU17" i="1" s="1"/>
  <c r="CS10" i="4" s="1"/>
  <c r="CV16" i="1"/>
  <c r="CW16" i="1"/>
  <c r="CX16" i="1"/>
  <c r="CY16" i="1"/>
  <c r="CZ16" i="1"/>
  <c r="DA16" i="1"/>
  <c r="DB16" i="1"/>
  <c r="DC16" i="1"/>
  <c r="DC17" i="1" s="1"/>
  <c r="DA10" i="4" s="1"/>
  <c r="AW39" i="6"/>
  <c r="AW40" i="6" s="1"/>
  <c r="AW8" i="6"/>
  <c r="AX8" i="6"/>
  <c r="AW9" i="6"/>
  <c r="AX9" i="6"/>
  <c r="AV8" i="6"/>
  <c r="AV9" i="6"/>
  <c r="CI17" i="1" l="1"/>
  <c r="CG10" i="4" s="1"/>
  <c r="CG14" i="1"/>
  <c r="CF17" i="1"/>
  <c r="CD10" i="4" s="1"/>
  <c r="BO14" i="1"/>
  <c r="CB31" i="2"/>
  <c r="CC32" i="2" s="1"/>
  <c r="BS36" i="6"/>
  <c r="CG17" i="1"/>
  <c r="CE10" i="4" s="1"/>
  <c r="BU17" i="1"/>
  <c r="BS10" i="4" s="1"/>
  <c r="CV17" i="1"/>
  <c r="CT10" i="4" s="1"/>
  <c r="BX17" i="1"/>
  <c r="BV10" i="4" s="1"/>
  <c r="CG43" i="2"/>
  <c r="CF13" i="4" s="1"/>
  <c r="CA31" i="2"/>
  <c r="BF36" i="6"/>
  <c r="CN9" i="1"/>
  <c r="CM34" i="2" s="1"/>
  <c r="BX49" i="2"/>
  <c r="BV3" i="4"/>
  <c r="BV13" i="4"/>
  <c r="BN36" i="6"/>
  <c r="BX9" i="1"/>
  <c r="BV5" i="4" s="1"/>
  <c r="CD17" i="1"/>
  <c r="CB10" i="4" s="1"/>
  <c r="CM17" i="1"/>
  <c r="CK10" i="4" s="1"/>
  <c r="BS14" i="1"/>
  <c r="BG14" i="1"/>
  <c r="CC55" i="2"/>
  <c r="CW31" i="2"/>
  <c r="CV9" i="1"/>
  <c r="CU34" i="2" s="1"/>
  <c r="CY17" i="1"/>
  <c r="CW10" i="4" s="1"/>
  <c r="CA17" i="1"/>
  <c r="BY10" i="4" s="1"/>
  <c r="BV36" i="6"/>
  <c r="BW14" i="1"/>
  <c r="BV14" i="1"/>
  <c r="CR32" i="2"/>
  <c r="CY31" i="2"/>
  <c r="CO31" i="2"/>
  <c r="CO55" i="2"/>
  <c r="CO43" i="2"/>
  <c r="CO49" i="2" s="1"/>
  <c r="CO50" i="2" s="1"/>
  <c r="CN55" i="2"/>
  <c r="DA43" i="2"/>
  <c r="CZ13" i="4" s="1"/>
  <c r="CZ38" i="4" s="1"/>
  <c r="CZ39" i="4" s="1"/>
  <c r="CW43" i="2"/>
  <c r="CW49" i="2" s="1"/>
  <c r="CW50" i="2" s="1"/>
  <c r="BP31" i="2"/>
  <c r="BL31" i="2"/>
  <c r="CW55" i="2"/>
  <c r="CC27" i="2"/>
  <c r="CD28" i="2" s="1"/>
  <c r="DA55" i="2"/>
  <c r="CS55" i="2"/>
  <c r="CG55" i="2"/>
  <c r="CS43" i="2"/>
  <c r="CK43" i="2"/>
  <c r="CK49" i="2" s="1"/>
  <c r="CK50" i="2" s="1"/>
  <c r="CS27" i="2"/>
  <c r="CS28" i="2" s="1"/>
  <c r="BN27" i="2"/>
  <c r="CF43" i="2"/>
  <c r="CV55" i="2"/>
  <c r="BW55" i="2"/>
  <c r="CE43" i="2"/>
  <c r="CF27" i="2"/>
  <c r="DB40" i="4"/>
  <c r="BX55" i="2"/>
  <c r="CU55" i="2"/>
  <c r="CE55" i="2"/>
  <c r="CV43" i="2"/>
  <c r="CN43" i="2"/>
  <c r="CM13" i="4" s="1"/>
  <c r="CM38" i="4" s="1"/>
  <c r="CM39" i="4" s="1"/>
  <c r="CU27" i="2"/>
  <c r="CU28" i="2" s="1"/>
  <c r="CE27" i="2"/>
  <c r="CE28" i="2" s="1"/>
  <c r="BF27" i="2"/>
  <c r="CK55" i="2"/>
  <c r="CO32" i="2"/>
  <c r="DA27" i="2"/>
  <c r="DA28" i="2" s="1"/>
  <c r="CK27" i="2"/>
  <c r="CK28" i="2" s="1"/>
  <c r="DB43" i="2"/>
  <c r="DB49" i="2" s="1"/>
  <c r="DB50" i="2" s="1"/>
  <c r="CD43" i="2"/>
  <c r="BZ31" i="2"/>
  <c r="BH27" i="2"/>
  <c r="BO36" i="6"/>
  <c r="BG36" i="6"/>
  <c r="CJ4" i="4"/>
  <c r="BT4" i="4"/>
  <c r="CV3" i="4"/>
  <c r="DA3" i="4"/>
  <c r="BT14" i="1"/>
  <c r="BP14" i="1"/>
  <c r="BH14" i="1"/>
  <c r="CP55" i="2"/>
  <c r="CL55" i="2"/>
  <c r="CF55" i="2"/>
  <c r="BZ55" i="2"/>
  <c r="CT43" i="2"/>
  <c r="CS13" i="4" s="1"/>
  <c r="CS38" i="4" s="1"/>
  <c r="CS39" i="4" s="1"/>
  <c r="CW32" i="2"/>
  <c r="CJ32" i="2"/>
  <c r="CZ31" i="2"/>
  <c r="CG31" i="2"/>
  <c r="BY31" i="2"/>
  <c r="CV27" i="2"/>
  <c r="CV28" i="2" s="1"/>
  <c r="CN27" i="2"/>
  <c r="CN28" i="2" s="1"/>
  <c r="CK3" i="4"/>
  <c r="BU3" i="4"/>
  <c r="BQ36" i="6"/>
  <c r="BI36" i="6"/>
  <c r="BE36" i="6"/>
  <c r="BA36" i="6"/>
  <c r="CK13" i="4"/>
  <c r="CK38" i="4" s="1"/>
  <c r="CK39" i="4" s="1"/>
  <c r="CB4" i="4"/>
  <c r="CR4" i="4"/>
  <c r="CN3" i="4"/>
  <c r="DB17" i="1"/>
  <c r="CZ10" i="4" s="1"/>
  <c r="CT17" i="1"/>
  <c r="CR10" i="4" s="1"/>
  <c r="CL17" i="1"/>
  <c r="CJ10" i="4" s="1"/>
  <c r="BV17" i="1"/>
  <c r="BT10" i="4" s="1"/>
  <c r="BN17" i="1"/>
  <c r="BM55" i="2" s="1"/>
  <c r="DA17" i="1"/>
  <c r="CY10" i="4" s="1"/>
  <c r="CS17" i="1"/>
  <c r="CQ10" i="4" s="1"/>
  <c r="CK17" i="1"/>
  <c r="CI10" i="4" s="1"/>
  <c r="CC17" i="1"/>
  <c r="CA10" i="4" s="1"/>
  <c r="BE17" i="1"/>
  <c r="BD55" i="2" s="1"/>
  <c r="BR14" i="1"/>
  <c r="DB55" i="2"/>
  <c r="CH55" i="2"/>
  <c r="CD55" i="2"/>
  <c r="CZ32" i="2"/>
  <c r="CJ31" i="2"/>
  <c r="BM31" i="2"/>
  <c r="BE31" i="2"/>
  <c r="CT27" i="2"/>
  <c r="CT28" i="2" s="1"/>
  <c r="BX27" i="2"/>
  <c r="BX28" i="2" s="1"/>
  <c r="CC3" i="4"/>
  <c r="CV13" i="4"/>
  <c r="CV38" i="4" s="1"/>
  <c r="CV39" i="4" s="1"/>
  <c r="BT31" i="2"/>
  <c r="BU14" i="1"/>
  <c r="BS31" i="2"/>
  <c r="BR31" i="2"/>
  <c r="BS17" i="1"/>
  <c r="BQ10" i="4" s="1"/>
  <c r="BR36" i="6"/>
  <c r="BQ31" i="2"/>
  <c r="BP27" i="2"/>
  <c r="BP36" i="6"/>
  <c r="BO27" i="2"/>
  <c r="BP9" i="1"/>
  <c r="BO34" i="2" s="1"/>
  <c r="BN5" i="4" s="1"/>
  <c r="BP17" i="1"/>
  <c r="BN10" i="4" s="1"/>
  <c r="CT5" i="4"/>
  <c r="CL5" i="4"/>
  <c r="CD5" i="4"/>
  <c r="DB6" i="2"/>
  <c r="DA12" i="4"/>
  <c r="DB53" i="2"/>
  <c r="DB54" i="2" s="1"/>
  <c r="CT6" i="2"/>
  <c r="CT53" i="2"/>
  <c r="CT54" i="2" s="1"/>
  <c r="CS12" i="4"/>
  <c r="CL53" i="2"/>
  <c r="CL54" i="2" s="1"/>
  <c r="CL6" i="2"/>
  <c r="CK12" i="4"/>
  <c r="CD53" i="2"/>
  <c r="CD54" i="2" s="1"/>
  <c r="CD6" i="2"/>
  <c r="CC12" i="4"/>
  <c r="BN6" i="2"/>
  <c r="BN5" i="6" s="1"/>
  <c r="BN53" i="2"/>
  <c r="CS6" i="2"/>
  <c r="CR12" i="4"/>
  <c r="CS53" i="2"/>
  <c r="CS54" i="2" s="1"/>
  <c r="CK53" i="2"/>
  <c r="CK54" i="2" s="1"/>
  <c r="CK6" i="2"/>
  <c r="CJ12" i="4"/>
  <c r="CC6" i="2"/>
  <c r="CC5" i="6" s="1"/>
  <c r="CC53" i="2"/>
  <c r="CC54" i="2" s="1"/>
  <c r="CB12" i="4"/>
  <c r="CY27" i="2"/>
  <c r="CY28" i="2" s="1"/>
  <c r="CY43" i="2"/>
  <c r="CX3" i="4"/>
  <c r="BK27" i="2"/>
  <c r="BQ17" i="1"/>
  <c r="BO10" i="4" s="1"/>
  <c r="BI17" i="1"/>
  <c r="CR17" i="1"/>
  <c r="CP10" i="4" s="1"/>
  <c r="CJ17" i="1"/>
  <c r="CH10" i="4" s="1"/>
  <c r="CB17" i="1"/>
  <c r="BZ10" i="4" s="1"/>
  <c r="BT17" i="1"/>
  <c r="BR10" i="4" s="1"/>
  <c r="CA27" i="2"/>
  <c r="CA55" i="2"/>
  <c r="BZ3" i="4"/>
  <c r="CW17" i="1"/>
  <c r="CU10" i="4" s="1"/>
  <c r="CO17" i="1"/>
  <c r="CM10" i="4" s="1"/>
  <c r="BY17" i="1"/>
  <c r="BW10" i="4" s="1"/>
  <c r="CZ17" i="1"/>
  <c r="CX10" i="4" s="1"/>
  <c r="DB9" i="1"/>
  <c r="DA34" i="2" s="1"/>
  <c r="CT9" i="1"/>
  <c r="CS34" i="2" s="1"/>
  <c r="CL9" i="1"/>
  <c r="CK34" i="2" s="1"/>
  <c r="CD9" i="1"/>
  <c r="CC34" i="2" s="1"/>
  <c r="CC49" i="2" s="1"/>
  <c r="BV9" i="1"/>
  <c r="BU34" i="2" s="1"/>
  <c r="CY55" i="2"/>
  <c r="CI27" i="2"/>
  <c r="CI28" i="2" s="1"/>
  <c r="CI55" i="2"/>
  <c r="CH3" i="4"/>
  <c r="CI43" i="2"/>
  <c r="CE17" i="1"/>
  <c r="CC10" i="4" s="1"/>
  <c r="BW17" i="1"/>
  <c r="BU10" i="4" s="1"/>
  <c r="BO17" i="1"/>
  <c r="BN55" i="2" s="1"/>
  <c r="BG17" i="1"/>
  <c r="BF55" i="2" s="1"/>
  <c r="CX17" i="1"/>
  <c r="CV10" i="4" s="1"/>
  <c r="CP17" i="1"/>
  <c r="CN10" i="4" s="1"/>
  <c r="CH17" i="1"/>
  <c r="CF10" i="4" s="1"/>
  <c r="BZ17" i="1"/>
  <c r="BX10" i="4" s="1"/>
  <c r="BR17" i="1"/>
  <c r="BP10" i="4" s="1"/>
  <c r="BJ14" i="1"/>
  <c r="CU6" i="2"/>
  <c r="CT12" i="4"/>
  <c r="CU53" i="2"/>
  <c r="CU54" i="2" s="1"/>
  <c r="CM6" i="2"/>
  <c r="CL12" i="4"/>
  <c r="CM53" i="2"/>
  <c r="CM54" i="2" s="1"/>
  <c r="CE6" i="2"/>
  <c r="CD12" i="4"/>
  <c r="CE53" i="2"/>
  <c r="CE54" i="2" s="1"/>
  <c r="BW6" i="2"/>
  <c r="BV12" i="4"/>
  <c r="BW53" i="2"/>
  <c r="BW54" i="2" s="1"/>
  <c r="BO6" i="2"/>
  <c r="BN12" i="4"/>
  <c r="BO53" i="2"/>
  <c r="CQ27" i="2"/>
  <c r="CQ28" i="2" s="1"/>
  <c r="CP3" i="4"/>
  <c r="CQ55" i="2"/>
  <c r="CQ43" i="2"/>
  <c r="CA43" i="2"/>
  <c r="CB49" i="2" s="1"/>
  <c r="DA6" i="2"/>
  <c r="CZ12" i="4"/>
  <c r="DA53" i="2"/>
  <c r="DA54" i="2" s="1"/>
  <c r="CJ49" i="2"/>
  <c r="CJ50" i="2" s="1"/>
  <c r="CI13" i="4"/>
  <c r="CI38" i="4" s="1"/>
  <c r="CI39" i="4" s="1"/>
  <c r="CU4" i="4"/>
  <c r="CV32" i="2"/>
  <c r="CV31" i="2"/>
  <c r="CM4" i="4"/>
  <c r="CN32" i="2"/>
  <c r="CE4" i="4"/>
  <c r="CF31" i="2"/>
  <c r="BW4" i="4"/>
  <c r="BX31" i="2"/>
  <c r="BO4" i="4"/>
  <c r="BS27" i="2"/>
  <c r="BT28" i="2" s="1"/>
  <c r="BS55" i="2"/>
  <c r="BR3" i="4"/>
  <c r="CZ6" i="2"/>
  <c r="CZ53" i="2"/>
  <c r="CZ54" i="2" s="1"/>
  <c r="CR6" i="2"/>
  <c r="CQ12" i="4"/>
  <c r="CJ6" i="2"/>
  <c r="CJ53" i="2"/>
  <c r="CJ54" i="2" s="1"/>
  <c r="CI12" i="4"/>
  <c r="CB6" i="2"/>
  <c r="CA12" i="4"/>
  <c r="CB53" i="2"/>
  <c r="CB54" i="2" s="1"/>
  <c r="BH31" i="2"/>
  <c r="CU31" i="2"/>
  <c r="CT4" i="4"/>
  <c r="CU32" i="2"/>
  <c r="CM31" i="2"/>
  <c r="CL4" i="4"/>
  <c r="CM32" i="2"/>
  <c r="CE31" i="2"/>
  <c r="CF32" i="2" s="1"/>
  <c r="CD4" i="4"/>
  <c r="F65" i="4" s="1"/>
  <c r="BW31" i="2"/>
  <c r="BV4" i="4"/>
  <c r="BO31" i="2"/>
  <c r="BN4" i="4"/>
  <c r="BG31" i="2"/>
  <c r="CR13" i="4"/>
  <c r="CR38" i="4" s="1"/>
  <c r="CR39" i="4" s="1"/>
  <c r="CS49" i="2"/>
  <c r="CS50" i="2" s="1"/>
  <c r="CZ27" i="2"/>
  <c r="CZ28" i="2" s="1"/>
  <c r="CZ43" i="2"/>
  <c r="CY3" i="4"/>
  <c r="CQ3" i="4"/>
  <c r="CR27" i="2"/>
  <c r="CR28" i="2" s="1"/>
  <c r="CR43" i="2"/>
  <c r="CJ27" i="2"/>
  <c r="CJ28" i="2" s="1"/>
  <c r="CJ55" i="2"/>
  <c r="CI3" i="4"/>
  <c r="CB55" i="2"/>
  <c r="CA38" i="4" s="1"/>
  <c r="CA39" i="4" s="1"/>
  <c r="CB27" i="2"/>
  <c r="CA3" i="4"/>
  <c r="CP32" i="2"/>
  <c r="CX31" i="2"/>
  <c r="CT13" i="4"/>
  <c r="CT38" i="4" s="1"/>
  <c r="CT39" i="4" s="1"/>
  <c r="CL13" i="4"/>
  <c r="CL38" i="4" s="1"/>
  <c r="CL39" i="4" s="1"/>
  <c r="CX32" i="2"/>
  <c r="CH31" i="2"/>
  <c r="CH32" i="2" s="1"/>
  <c r="BK36" i="6"/>
  <c r="CO4" i="4"/>
  <c r="CZ4" i="4"/>
  <c r="BG27" i="2"/>
  <c r="BJ36" i="6"/>
  <c r="BB36" i="6"/>
  <c r="CF3" i="4"/>
  <c r="BM27" i="2"/>
  <c r="BE27" i="2"/>
  <c r="BF28" i="2" s="1"/>
  <c r="BH36" i="6"/>
  <c r="BM6" i="2"/>
  <c r="BM5" i="6" s="1"/>
  <c r="BM53" i="2"/>
  <c r="BN9" i="1"/>
  <c r="BM34" i="2" s="1"/>
  <c r="BM43" i="2" s="1"/>
  <c r="BL27" i="2"/>
  <c r="BL6" i="2"/>
  <c r="BL5" i="6" s="1"/>
  <c r="BL53" i="2"/>
  <c r="BM36" i="6"/>
  <c r="BL36" i="6"/>
  <c r="BM17" i="1"/>
  <c r="BL55" i="2" s="1"/>
  <c r="BM14" i="1"/>
  <c r="BK31" i="2"/>
  <c r="BL17" i="1"/>
  <c r="BK55" i="2" s="1"/>
  <c r="BL14" i="1"/>
  <c r="BJ31" i="2"/>
  <c r="BK14" i="1"/>
  <c r="BK17" i="1"/>
  <c r="BJ55" i="2" s="1"/>
  <c r="BI31" i="2"/>
  <c r="BD36" i="6"/>
  <c r="BC36" i="6"/>
  <c r="BJ17" i="1"/>
  <c r="BI55" i="2" s="1"/>
  <c r="BI14" i="1"/>
  <c r="BH55" i="2"/>
  <c r="BG43" i="2"/>
  <c r="BG6" i="2"/>
  <c r="BG5" i="6" s="1"/>
  <c r="BG53" i="2"/>
  <c r="BH17" i="1"/>
  <c r="BG55" i="2" s="1"/>
  <c r="BF6" i="2"/>
  <c r="BF5" i="6" s="1"/>
  <c r="BF53" i="2"/>
  <c r="BE6" i="2"/>
  <c r="BE5" i="6" s="1"/>
  <c r="BE53" i="2"/>
  <c r="BF14" i="1"/>
  <c r="BF17" i="1"/>
  <c r="BE55" i="2" s="1"/>
  <c r="BF9" i="1"/>
  <c r="BE34" i="2" s="1"/>
  <c r="BE43" i="2" s="1"/>
  <c r="BD27" i="2"/>
  <c r="BD31" i="2"/>
  <c r="BE32" i="2" s="1"/>
  <c r="BD6" i="2"/>
  <c r="BD5" i="6" s="1"/>
  <c r="DB32" i="4"/>
  <c r="CX6" i="2"/>
  <c r="CX53" i="2"/>
  <c r="CX54" i="2" s="1"/>
  <c r="CP6" i="2"/>
  <c r="CP53" i="2"/>
  <c r="CP54" i="2" s="1"/>
  <c r="CH6" i="2"/>
  <c r="CH53" i="2"/>
  <c r="CH54" i="2" s="1"/>
  <c r="BR6" i="2"/>
  <c r="BR53" i="2"/>
  <c r="BJ6" i="2"/>
  <c r="BJ5" i="6" s="1"/>
  <c r="BJ53" i="2"/>
  <c r="BZ6" i="2"/>
  <c r="BZ53" i="2"/>
  <c r="BZ54" i="2" s="1"/>
  <c r="CY6" i="2"/>
  <c r="CY53" i="2"/>
  <c r="CY54" i="2" s="1"/>
  <c r="CQ6" i="2"/>
  <c r="CQ53" i="2"/>
  <c r="CQ54" i="2" s="1"/>
  <c r="CI6" i="2"/>
  <c r="CI53" i="2"/>
  <c r="CI54" i="2" s="1"/>
  <c r="CA6" i="2"/>
  <c r="CA53" i="2"/>
  <c r="CA54" i="2" s="1"/>
  <c r="BS6" i="2"/>
  <c r="BS53" i="2"/>
  <c r="BK6" i="2"/>
  <c r="BK5" i="6" s="1"/>
  <c r="BK53" i="2"/>
  <c r="CO6" i="2"/>
  <c r="CO53" i="2"/>
  <c r="CO54" i="2" s="1"/>
  <c r="CG6" i="2"/>
  <c r="CG53" i="2"/>
  <c r="CG54" i="2" s="1"/>
  <c r="BI6" i="2"/>
  <c r="BI5" i="6" s="1"/>
  <c r="BI53" i="2"/>
  <c r="CL31" i="2"/>
  <c r="CL32" i="2"/>
  <c r="CV6" i="2"/>
  <c r="CV53" i="2"/>
  <c r="CV54" i="2" s="1"/>
  <c r="CF6" i="2"/>
  <c r="CF53" i="2"/>
  <c r="CF54" i="2" s="1"/>
  <c r="BX6" i="2"/>
  <c r="BX53" i="2"/>
  <c r="BX54" i="2" s="1"/>
  <c r="BP6" i="2"/>
  <c r="BP53" i="2"/>
  <c r="BH6" i="2"/>
  <c r="BH5" i="6" s="1"/>
  <c r="BH53" i="2"/>
  <c r="BQ6" i="2"/>
  <c r="BQ53" i="2"/>
  <c r="BQ54" i="2" s="1"/>
  <c r="DB31" i="2"/>
  <c r="DB32" i="2"/>
  <c r="BV31" i="2"/>
  <c r="BV32" i="2" s="1"/>
  <c r="BF31" i="2"/>
  <c r="CW6" i="2"/>
  <c r="CW53" i="2"/>
  <c r="CW54" i="2" s="1"/>
  <c r="BY6" i="2"/>
  <c r="BY53" i="2"/>
  <c r="BY54" i="2" s="1"/>
  <c r="CT31" i="2"/>
  <c r="CT32" i="2"/>
  <c r="BN31" i="2"/>
  <c r="CN6" i="2"/>
  <c r="CN53" i="2"/>
  <c r="CN54" i="2" s="1"/>
  <c r="CD31" i="2"/>
  <c r="CD32" i="2" s="1"/>
  <c r="CX27" i="2"/>
  <c r="CX28" i="2" s="1"/>
  <c r="CX43" i="2"/>
  <c r="CP27" i="2"/>
  <c r="CP28" i="2" s="1"/>
  <c r="CP43" i="2"/>
  <c r="CH27" i="2"/>
  <c r="CH28" i="2" s="1"/>
  <c r="CH43" i="2"/>
  <c r="BZ27" i="2"/>
  <c r="BZ43" i="2"/>
  <c r="BR27" i="2"/>
  <c r="BJ27" i="2"/>
  <c r="BY27" i="2"/>
  <c r="BQ27" i="2"/>
  <c r="BI27" i="2"/>
  <c r="DA32" i="2"/>
  <c r="CS32" i="2"/>
  <c r="CK32" i="2"/>
  <c r="BU32" i="2"/>
  <c r="DC9" i="1"/>
  <c r="DB34" i="2" s="1"/>
  <c r="CU9" i="1"/>
  <c r="CT34" i="2" s="1"/>
  <c r="CM9" i="1"/>
  <c r="CL34" i="2" s="1"/>
  <c r="CE9" i="1"/>
  <c r="CD34" i="2" s="1"/>
  <c r="CE36" i="2" s="1"/>
  <c r="BW9" i="1"/>
  <c r="BV34" i="2" s="1"/>
  <c r="BO9" i="1"/>
  <c r="BN34" i="2" s="1"/>
  <c r="BN43" i="2" s="1"/>
  <c r="BG9" i="1"/>
  <c r="BF34" i="2" s="1"/>
  <c r="DA9" i="1"/>
  <c r="CZ34" i="2" s="1"/>
  <c r="CY5" i="4" s="1"/>
  <c r="CS9" i="1"/>
  <c r="CR34" i="2" s="1"/>
  <c r="CQ5" i="4" s="1"/>
  <c r="CK9" i="1"/>
  <c r="CJ34" i="2" s="1"/>
  <c r="CI5" i="4" s="1"/>
  <c r="CC9" i="1"/>
  <c r="CB34" i="2" s="1"/>
  <c r="CA5" i="4" s="1"/>
  <c r="BU9" i="1"/>
  <c r="BT34" i="2" s="1"/>
  <c r="BS5" i="4" s="1"/>
  <c r="BM9" i="1"/>
  <c r="BL34" i="2" s="1"/>
  <c r="BE9" i="1"/>
  <c r="BD34" i="2" s="1"/>
  <c r="CZ9" i="1"/>
  <c r="CY34" i="2" s="1"/>
  <c r="CR9" i="1"/>
  <c r="CQ34" i="2" s="1"/>
  <c r="CJ9" i="1"/>
  <c r="CI34" i="2" s="1"/>
  <c r="CB9" i="1"/>
  <c r="CA34" i="2" s="1"/>
  <c r="BT9" i="1"/>
  <c r="BS34" i="2" s="1"/>
  <c r="BS43" i="2" s="1"/>
  <c r="BL9" i="1"/>
  <c r="BK34" i="2" s="1"/>
  <c r="BK43" i="2" s="1"/>
  <c r="CY9" i="1"/>
  <c r="CX34" i="2" s="1"/>
  <c r="CQ9" i="1"/>
  <c r="CP34" i="2" s="1"/>
  <c r="CI9" i="1"/>
  <c r="CH34" i="2" s="1"/>
  <c r="CA9" i="1"/>
  <c r="BZ34" i="2" s="1"/>
  <c r="BS9" i="1"/>
  <c r="BR34" i="2" s="1"/>
  <c r="BR43" i="2" s="1"/>
  <c r="BK9" i="1"/>
  <c r="BJ34" i="2" s="1"/>
  <c r="BJ43" i="2" s="1"/>
  <c r="CX9" i="1"/>
  <c r="CW34" i="2" s="1"/>
  <c r="CP9" i="1"/>
  <c r="CO34" i="2" s="1"/>
  <c r="CH9" i="1"/>
  <c r="CG34" i="2" s="1"/>
  <c r="BZ9" i="1"/>
  <c r="BY34" i="2" s="1"/>
  <c r="BR9" i="1"/>
  <c r="BQ34" i="2" s="1"/>
  <c r="BQ43" i="2" s="1"/>
  <c r="BJ9" i="1"/>
  <c r="BI34" i="2" s="1"/>
  <c r="BI43" i="2" s="1"/>
  <c r="CW9" i="1"/>
  <c r="CV34" i="2" s="1"/>
  <c r="CO9" i="1"/>
  <c r="CN34" i="2" s="1"/>
  <c r="CG9" i="1"/>
  <c r="CF34" i="2" s="1"/>
  <c r="BY9" i="1"/>
  <c r="BX34" i="2" s="1"/>
  <c r="BQ9" i="1"/>
  <c r="BP34" i="2" s="1"/>
  <c r="BP43" i="2" s="1"/>
  <c r="BO13" i="4" s="1"/>
  <c r="BI9" i="1"/>
  <c r="BH34" i="2" s="1"/>
  <c r="BH36" i="2" s="1"/>
  <c r="AU39" i="6"/>
  <c r="AU40" i="6" s="1"/>
  <c r="AV39" i="6"/>
  <c r="AV40" i="6" s="1"/>
  <c r="AU8" i="6"/>
  <c r="AU9" i="6"/>
  <c r="AT8" i="6"/>
  <c r="AT9" i="6"/>
  <c r="AR8" i="6"/>
  <c r="AS8" i="6"/>
  <c r="AR9" i="6"/>
  <c r="AS9" i="6"/>
  <c r="AR39" i="6"/>
  <c r="AR40" i="6" s="1"/>
  <c r="AS39" i="6"/>
  <c r="AS40" i="6" s="1"/>
  <c r="AT39" i="6"/>
  <c r="AT40" i="6" s="1"/>
  <c r="CG32" i="2" l="1"/>
  <c r="CF38" i="4"/>
  <c r="CF39" i="4" s="1"/>
  <c r="CF28" i="2"/>
  <c r="CG28" i="2"/>
  <c r="CE32" i="2"/>
  <c r="CF49" i="2"/>
  <c r="CE49" i="2"/>
  <c r="CG49" i="2"/>
  <c r="CG50" i="2" s="1"/>
  <c r="CD13" i="4"/>
  <c r="CD38" i="4" s="1"/>
  <c r="CD39" i="4" s="1"/>
  <c r="CE13" i="4"/>
  <c r="CE38" i="4" s="1"/>
  <c r="CE39" i="4" s="1"/>
  <c r="CC50" i="2"/>
  <c r="CB32" i="2"/>
  <c r="CC28" i="2"/>
  <c r="CB28" i="2"/>
  <c r="BZ32" i="2"/>
  <c r="CA28" i="2"/>
  <c r="CA32" i="2"/>
  <c r="F64" i="4"/>
  <c r="BY28" i="2"/>
  <c r="BZ28" i="2"/>
  <c r="BY32" i="2"/>
  <c r="BY55" i="2"/>
  <c r="BX32" i="2"/>
  <c r="BW13" i="4"/>
  <c r="BW38" i="4" s="1"/>
  <c r="BW39" i="4" s="1"/>
  <c r="BW32" i="2"/>
  <c r="BV38" i="4"/>
  <c r="BV39" i="4" s="1"/>
  <c r="BG28" i="2"/>
  <c r="BQ32" i="2"/>
  <c r="CN13" i="4"/>
  <c r="CN38" i="4" s="1"/>
  <c r="CN39" i="4" s="1"/>
  <c r="BW36" i="2"/>
  <c r="BV43" i="2"/>
  <c r="BU13" i="4" s="1"/>
  <c r="BP32" i="2"/>
  <c r="BV55" i="2"/>
  <c r="BO28" i="2"/>
  <c r="BQ28" i="2"/>
  <c r="BP54" i="2"/>
  <c r="BN28" i="2"/>
  <c r="CN49" i="2"/>
  <c r="CN50" i="2" s="1"/>
  <c r="CB13" i="4"/>
  <c r="CB38" i="4" s="1"/>
  <c r="CB39" i="4" s="1"/>
  <c r="BM36" i="2"/>
  <c r="DA49" i="2"/>
  <c r="DA50" i="2" s="1"/>
  <c r="BI28" i="2"/>
  <c r="BL32" i="2"/>
  <c r="CJ13" i="4"/>
  <c r="CJ38" i="4" s="1"/>
  <c r="CJ39" i="4" s="1"/>
  <c r="BS32" i="2"/>
  <c r="BM32" i="2"/>
  <c r="CT49" i="2"/>
  <c r="CT50" i="2" s="1"/>
  <c r="CU13" i="4"/>
  <c r="CU38" i="4" s="1"/>
  <c r="CU39" i="4" s="1"/>
  <c r="CV49" i="2"/>
  <c r="CV50" i="2" s="1"/>
  <c r="BN32" i="2"/>
  <c r="BP28" i="2"/>
  <c r="BT32" i="2"/>
  <c r="CB36" i="2"/>
  <c r="CB37" i="2" s="1"/>
  <c r="BE36" i="2"/>
  <c r="BH54" i="2"/>
  <c r="BH32" i="2"/>
  <c r="BO54" i="2"/>
  <c r="DA13" i="4"/>
  <c r="DA38" i="4" s="1"/>
  <c r="DA39" i="4" s="1"/>
  <c r="BR32" i="2"/>
  <c r="BR28" i="2"/>
  <c r="BG32" i="2"/>
  <c r="BR54" i="2"/>
  <c r="BJ32" i="2"/>
  <c r="BL54" i="2"/>
  <c r="BS28" i="2"/>
  <c r="BO43" i="2"/>
  <c r="BN13" i="4" s="1"/>
  <c r="BQ55" i="2"/>
  <c r="BR55" i="2"/>
  <c r="BJ49" i="2"/>
  <c r="BF32" i="2"/>
  <c r="BI54" i="2"/>
  <c r="BS54" i="2"/>
  <c r="BF54" i="2"/>
  <c r="BK28" i="2"/>
  <c r="BP55" i="2"/>
  <c r="BO38" i="4" s="1"/>
  <c r="BO39" i="4" s="1"/>
  <c r="CD49" i="2"/>
  <c r="CD50" i="2" s="1"/>
  <c r="CC13" i="4"/>
  <c r="CC38" i="4" s="1"/>
  <c r="CC39" i="4" s="1"/>
  <c r="BO32" i="2"/>
  <c r="BN54" i="2"/>
  <c r="BO55" i="2"/>
  <c r="BO36" i="2"/>
  <c r="BN49" i="2"/>
  <c r="BK49" i="2"/>
  <c r="CY36" i="2"/>
  <c r="CY37" i="2" s="1"/>
  <c r="CX5" i="4"/>
  <c r="CA5" i="6"/>
  <c r="BZ14" i="4"/>
  <c r="CK36" i="2"/>
  <c r="CK37" i="2" s="1"/>
  <c r="CJ5" i="4"/>
  <c r="CJ36" i="2"/>
  <c r="CJ37" i="2" s="1"/>
  <c r="CP49" i="2"/>
  <c r="CP50" i="2" s="1"/>
  <c r="CO13" i="4"/>
  <c r="CO38" i="4" s="1"/>
  <c r="CO39" i="4" s="1"/>
  <c r="BJ54" i="2"/>
  <c r="BS49" i="2"/>
  <c r="BR13" i="4"/>
  <c r="BR38" i="4" s="1"/>
  <c r="BR39" i="4" s="1"/>
  <c r="BZ13" i="4"/>
  <c r="BZ38" i="4" s="1"/>
  <c r="BZ39" i="4" s="1"/>
  <c r="CA49" i="2"/>
  <c r="CB50" i="2" s="1"/>
  <c r="CL14" i="4"/>
  <c r="CM5" i="6"/>
  <c r="CR5" i="4"/>
  <c r="CS36" i="2"/>
  <c r="CS37" i="2" s="1"/>
  <c r="CF5" i="6"/>
  <c r="CE14" i="4"/>
  <c r="CK5" i="6"/>
  <c r="CJ14" i="4"/>
  <c r="CP36" i="2"/>
  <c r="CP37" i="2" s="1"/>
  <c r="CO5" i="4"/>
  <c r="BP36" i="2"/>
  <c r="BO5" i="4"/>
  <c r="CG36" i="2"/>
  <c r="CF5" i="4"/>
  <c r="CX36" i="2"/>
  <c r="CX37" i="2" s="1"/>
  <c r="CW5" i="4"/>
  <c r="BV36" i="2"/>
  <c r="BU5" i="4"/>
  <c r="CR36" i="2"/>
  <c r="CR37" i="2" s="1"/>
  <c r="BJ28" i="2"/>
  <c r="CV5" i="6"/>
  <c r="CU14" i="4"/>
  <c r="CO5" i="6"/>
  <c r="CN14" i="4"/>
  <c r="CI5" i="6"/>
  <c r="CH14" i="4"/>
  <c r="CX5" i="6"/>
  <c r="CW14" i="4"/>
  <c r="CZ49" i="2"/>
  <c r="CZ50" i="2" s="1"/>
  <c r="CY13" i="4"/>
  <c r="CY38" i="4" s="1"/>
  <c r="CY39" i="4" s="1"/>
  <c r="CJ5" i="6"/>
  <c r="CI14" i="4"/>
  <c r="CP13" i="4"/>
  <c r="CP38" i="4" s="1"/>
  <c r="CP39" i="4" s="1"/>
  <c r="CQ49" i="2"/>
  <c r="CQ50" i="2" s="1"/>
  <c r="CZ5" i="4"/>
  <c r="DA36" i="2"/>
  <c r="DA37" i="2" s="1"/>
  <c r="CY49" i="2"/>
  <c r="CY50" i="2" s="1"/>
  <c r="CX13" i="4"/>
  <c r="CX38" i="4" s="1"/>
  <c r="CX39" i="4" s="1"/>
  <c r="CS14" i="4"/>
  <c r="CT5" i="6"/>
  <c r="CN5" i="6"/>
  <c r="CM14" i="4"/>
  <c r="CG5" i="6"/>
  <c r="CF14" i="4"/>
  <c r="BY36" i="2"/>
  <c r="BX5" i="4"/>
  <c r="BW5" i="4"/>
  <c r="BX36" i="2"/>
  <c r="CO36" i="2"/>
  <c r="CO37" i="2" s="1"/>
  <c r="CN5" i="4"/>
  <c r="CC5" i="4"/>
  <c r="CD36" i="2"/>
  <c r="CD37" i="2" s="1"/>
  <c r="CZ36" i="2"/>
  <c r="CZ37" i="2" s="1"/>
  <c r="BR49" i="2"/>
  <c r="BQ13" i="4"/>
  <c r="CX49" i="2"/>
  <c r="CX50" i="2" s="1"/>
  <c r="CW13" i="4"/>
  <c r="CW38" i="4" s="1"/>
  <c r="CW39" i="4" s="1"/>
  <c r="BK54" i="2"/>
  <c r="BK32" i="2"/>
  <c r="BL28" i="2"/>
  <c r="BE28" i="2"/>
  <c r="BH28" i="2"/>
  <c r="BD43" i="2"/>
  <c r="BE49" i="2" s="1"/>
  <c r="BV14" i="4"/>
  <c r="BW5" i="6"/>
  <c r="CC14" i="4"/>
  <c r="CD5" i="6"/>
  <c r="BQ36" i="2"/>
  <c r="BP5" i="4"/>
  <c r="CW5" i="6"/>
  <c r="CV14" i="4"/>
  <c r="CP5" i="6"/>
  <c r="CO14" i="4"/>
  <c r="CF36" i="2"/>
  <c r="CF37" i="2" s="1"/>
  <c r="CE5" i="4"/>
  <c r="CW36" i="2"/>
  <c r="CW37" i="2" s="1"/>
  <c r="CV5" i="4"/>
  <c r="BS36" i="2"/>
  <c r="BR5" i="4"/>
  <c r="CL36" i="2"/>
  <c r="CL37" i="2" s="1"/>
  <c r="CK5" i="4"/>
  <c r="BP5" i="6"/>
  <c r="BO14" i="4"/>
  <c r="CQ5" i="6"/>
  <c r="CP14" i="4"/>
  <c r="BR5" i="6"/>
  <c r="BQ14" i="4"/>
  <c r="BG54" i="2"/>
  <c r="BL43" i="2"/>
  <c r="BL49" i="2" s="1"/>
  <c r="BM28" i="2"/>
  <c r="CR5" i="6"/>
  <c r="CQ14" i="4"/>
  <c r="CT14" i="4"/>
  <c r="CU5" i="6"/>
  <c r="CS5" i="6"/>
  <c r="CR14" i="4"/>
  <c r="BZ5" i="6"/>
  <c r="BY14" i="4"/>
  <c r="BN14" i="4"/>
  <c r="BO5" i="6"/>
  <c r="CS5" i="4"/>
  <c r="CT36" i="2"/>
  <c r="CT37" i="2" s="1"/>
  <c r="BQ49" i="2"/>
  <c r="BP13" i="4"/>
  <c r="BP38" i="4" s="1"/>
  <c r="BP39" i="4" s="1"/>
  <c r="BZ49" i="2"/>
  <c r="BY13" i="4"/>
  <c r="BY38" i="4" s="1"/>
  <c r="BY39" i="4" s="1"/>
  <c r="BI32" i="2"/>
  <c r="BN36" i="2"/>
  <c r="BO37" i="2" s="1"/>
  <c r="DB5" i="6"/>
  <c r="DA14" i="4"/>
  <c r="CM36" i="2"/>
  <c r="CM37" i="2" s="1"/>
  <c r="DA5" i="4"/>
  <c r="DB36" i="2"/>
  <c r="DB37" i="2" s="1"/>
  <c r="BY5" i="6"/>
  <c r="BX14" i="4"/>
  <c r="BX5" i="6"/>
  <c r="BW14" i="4"/>
  <c r="BS5" i="6"/>
  <c r="BR14" i="4"/>
  <c r="CX14" i="4"/>
  <c r="CY5" i="6"/>
  <c r="CH5" i="6"/>
  <c r="CG14" i="4"/>
  <c r="BM54" i="2"/>
  <c r="CR49" i="2"/>
  <c r="CR50" i="2" s="1"/>
  <c r="CQ13" i="4"/>
  <c r="CQ38" i="4" s="1"/>
  <c r="CQ39" i="4" s="1"/>
  <c r="CY14" i="4"/>
  <c r="CZ5" i="6"/>
  <c r="CD14" i="4"/>
  <c r="CE5" i="6"/>
  <c r="BU36" i="2"/>
  <c r="BT5" i="4"/>
  <c r="CB14" i="4"/>
  <c r="F72" i="4" s="1"/>
  <c r="CK14" i="4"/>
  <c r="CL5" i="6"/>
  <c r="CU36" i="2"/>
  <c r="CU37" i="2" s="1"/>
  <c r="CH36" i="2"/>
  <c r="CH37" i="2" s="1"/>
  <c r="CG5" i="4"/>
  <c r="BQ5" i="6"/>
  <c r="BP14" i="4"/>
  <c r="CN36" i="2"/>
  <c r="CN37" i="2" s="1"/>
  <c r="CM5" i="4"/>
  <c r="CA36" i="2"/>
  <c r="CA37" i="2" s="1"/>
  <c r="BZ5" i="4"/>
  <c r="CV36" i="2"/>
  <c r="CV37" i="2" s="1"/>
  <c r="CU5" i="4"/>
  <c r="BR36" i="2"/>
  <c r="BQ5" i="4"/>
  <c r="CI36" i="2"/>
  <c r="CI37" i="2" s="1"/>
  <c r="CH5" i="4"/>
  <c r="BZ36" i="2"/>
  <c r="BY5" i="4"/>
  <c r="CQ36" i="2"/>
  <c r="CQ37" i="2" s="1"/>
  <c r="CP5" i="4"/>
  <c r="BT36" i="2"/>
  <c r="BY49" i="2"/>
  <c r="BY50" i="2" s="1"/>
  <c r="BX13" i="4"/>
  <c r="CH49" i="2"/>
  <c r="CH50" i="2" s="1"/>
  <c r="CG13" i="4"/>
  <c r="CG38" i="4" s="1"/>
  <c r="CG39" i="4" s="1"/>
  <c r="CB5" i="6"/>
  <c r="CA14" i="4"/>
  <c r="CZ14" i="4"/>
  <c r="DA5" i="6"/>
  <c r="CI49" i="2"/>
  <c r="CI50" i="2" s="1"/>
  <c r="CH13" i="4"/>
  <c r="CH38" i="4" s="1"/>
  <c r="CH39" i="4" s="1"/>
  <c r="CC36" i="2"/>
  <c r="CC37" i="2" s="1"/>
  <c r="CB5" i="4"/>
  <c r="BL36" i="2"/>
  <c r="BM37" i="2" s="1"/>
  <c r="BK36" i="2"/>
  <c r="BJ36" i="2"/>
  <c r="BH43" i="2"/>
  <c r="BH49" i="2" s="1"/>
  <c r="BI36" i="2"/>
  <c r="BI37" i="2" s="1"/>
  <c r="BF36" i="2"/>
  <c r="BG36" i="2"/>
  <c r="BF43" i="2"/>
  <c r="BF49" i="2" s="1"/>
  <c r="AP2" i="4"/>
  <c r="AQ2" i="4"/>
  <c r="AR2" i="4"/>
  <c r="AS2" i="4"/>
  <c r="AT2" i="4"/>
  <c r="AU2" i="4"/>
  <c r="AV2" i="4"/>
  <c r="AW2" i="4"/>
  <c r="AX2" i="4"/>
  <c r="AY2" i="4"/>
  <c r="AZ2" i="4"/>
  <c r="BA2" i="4"/>
  <c r="BB2" i="4"/>
  <c r="BC2" i="4"/>
  <c r="BD2" i="4"/>
  <c r="BE2" i="4"/>
  <c r="BF2" i="4"/>
  <c r="BG2" i="4"/>
  <c r="BH2" i="4"/>
  <c r="BI2" i="4"/>
  <c r="BJ2" i="4"/>
  <c r="BK2" i="4"/>
  <c r="BL2" i="4"/>
  <c r="BM2" i="4"/>
  <c r="BB3" i="4"/>
  <c r="BC3" i="4"/>
  <c r="BD3" i="4"/>
  <c r="BE3" i="4"/>
  <c r="BF3" i="4"/>
  <c r="BG3" i="4"/>
  <c r="BH3" i="4"/>
  <c r="BI3" i="4"/>
  <c r="BJ3" i="4"/>
  <c r="BK3" i="4"/>
  <c r="BL3" i="4"/>
  <c r="BM3" i="4"/>
  <c r="BB4" i="4"/>
  <c r="BC4" i="4"/>
  <c r="BD4" i="4"/>
  <c r="BE4" i="4"/>
  <c r="BF4" i="4"/>
  <c r="BG4" i="4"/>
  <c r="BH4" i="4"/>
  <c r="BI4" i="4"/>
  <c r="BJ4" i="4"/>
  <c r="BK4" i="4"/>
  <c r="BL4" i="4"/>
  <c r="BM4" i="4"/>
  <c r="BC5" i="4"/>
  <c r="BD5" i="4"/>
  <c r="BE5" i="4"/>
  <c r="BF5" i="4"/>
  <c r="BG5" i="4"/>
  <c r="BH5" i="4"/>
  <c r="BI5" i="4"/>
  <c r="BJ5" i="4"/>
  <c r="BK5" i="4"/>
  <c r="BL5" i="4"/>
  <c r="BM5" i="4"/>
  <c r="AP6" i="4"/>
  <c r="AQ6" i="4"/>
  <c r="AR6" i="4"/>
  <c r="AS6" i="4"/>
  <c r="AT6" i="4"/>
  <c r="AU6" i="4"/>
  <c r="AV6" i="4"/>
  <c r="AW6" i="4"/>
  <c r="AX6" i="4"/>
  <c r="AY6" i="4"/>
  <c r="AZ6" i="4"/>
  <c r="BA6" i="4"/>
  <c r="BB6" i="4"/>
  <c r="BC6" i="4"/>
  <c r="BD6" i="4"/>
  <c r="BE6" i="4"/>
  <c r="BF6" i="4"/>
  <c r="BG6" i="4"/>
  <c r="BH6" i="4"/>
  <c r="BI6" i="4"/>
  <c r="BJ6" i="4"/>
  <c r="BK6" i="4"/>
  <c r="BL6" i="4"/>
  <c r="BM6" i="4"/>
  <c r="BC10" i="4"/>
  <c r="BD10" i="4"/>
  <c r="BE10" i="4"/>
  <c r="BF10" i="4"/>
  <c r="BG10" i="4"/>
  <c r="BH10" i="4"/>
  <c r="BI10" i="4"/>
  <c r="BJ10" i="4"/>
  <c r="BK10" i="4"/>
  <c r="BL10" i="4"/>
  <c r="BM10" i="4"/>
  <c r="BC12" i="4"/>
  <c r="BD12" i="4"/>
  <c r="BE12" i="4"/>
  <c r="BF12" i="4"/>
  <c r="BG12" i="4"/>
  <c r="BH12" i="4"/>
  <c r="BI12" i="4"/>
  <c r="BJ12" i="4"/>
  <c r="BK12" i="4"/>
  <c r="BL12" i="4"/>
  <c r="BM12" i="4"/>
  <c r="BD13" i="4"/>
  <c r="BD38" i="4" s="1"/>
  <c r="BD39" i="4" s="1"/>
  <c r="BF13" i="4"/>
  <c r="BF38" i="4" s="1"/>
  <c r="BF39" i="4" s="1"/>
  <c r="BH13" i="4"/>
  <c r="BH38" i="4" s="1"/>
  <c r="BH39" i="4" s="1"/>
  <c r="BI13" i="4"/>
  <c r="BI38" i="4" s="1"/>
  <c r="BI39" i="4" s="1"/>
  <c r="BJ13" i="4"/>
  <c r="BJ38" i="4" s="1"/>
  <c r="BJ39" i="4" s="1"/>
  <c r="BL13" i="4"/>
  <c r="BL38" i="4" s="1"/>
  <c r="BL39" i="4" s="1"/>
  <c r="BM13" i="4"/>
  <c r="BM38" i="4" s="1"/>
  <c r="BM39" i="4" s="1"/>
  <c r="BC14" i="4"/>
  <c r="BC40" i="4" s="1"/>
  <c r="BD14" i="4"/>
  <c r="BD32" i="4" s="1"/>
  <c r="BE14" i="4"/>
  <c r="BE36" i="4" s="1"/>
  <c r="BF14" i="4"/>
  <c r="BF32" i="4" s="1"/>
  <c r="BG14" i="4"/>
  <c r="BG36" i="4" s="1"/>
  <c r="BH14" i="4"/>
  <c r="BH32" i="4" s="1"/>
  <c r="BI14" i="4"/>
  <c r="BI36" i="4" s="1"/>
  <c r="BJ14" i="4"/>
  <c r="BJ32" i="4" s="1"/>
  <c r="BK14" i="4"/>
  <c r="BK36" i="4" s="1"/>
  <c r="BL14" i="4"/>
  <c r="BL32" i="4" s="1"/>
  <c r="BM14" i="4"/>
  <c r="BM40" i="4" s="1"/>
  <c r="AP39" i="6"/>
  <c r="AP40" i="6" s="1"/>
  <c r="BC7" i="1"/>
  <c r="BB52" i="2" s="1"/>
  <c r="BB6" i="2" s="1"/>
  <c r="BD7" i="1"/>
  <c r="BC52" i="2" s="1"/>
  <c r="BC10" i="1"/>
  <c r="BD10" i="1"/>
  <c r="BC11" i="1"/>
  <c r="BD11" i="1"/>
  <c r="BC12" i="1"/>
  <c r="BD12" i="1"/>
  <c r="BC15" i="1"/>
  <c r="BD15" i="1"/>
  <c r="BC16" i="1"/>
  <c r="BD16" i="1"/>
  <c r="BB3" i="2"/>
  <c r="BB26" i="2"/>
  <c r="BB30" i="2"/>
  <c r="BC31" i="2" s="1"/>
  <c r="AZ3" i="2"/>
  <c r="BA3" i="2"/>
  <c r="AZ26" i="2"/>
  <c r="BA26" i="2"/>
  <c r="AZ30" i="2"/>
  <c r="BA30" i="2"/>
  <c r="AR3" i="2"/>
  <c r="AS3" i="2"/>
  <c r="AT3" i="2"/>
  <c r="AU3" i="2"/>
  <c r="AV3" i="2"/>
  <c r="AW3" i="2"/>
  <c r="AX3" i="2"/>
  <c r="AY3" i="2"/>
  <c r="AR26" i="2"/>
  <c r="AS26" i="2"/>
  <c r="AT26" i="2"/>
  <c r="AU26" i="2"/>
  <c r="AT3" i="4" s="1"/>
  <c r="AV26" i="2"/>
  <c r="AW26" i="2"/>
  <c r="AV3" i="4" s="1"/>
  <c r="AX26" i="2"/>
  <c r="AY26" i="2"/>
  <c r="AX3" i="4" s="1"/>
  <c r="AR30" i="2"/>
  <c r="AS30" i="2"/>
  <c r="AT30" i="2"/>
  <c r="AS4" i="4" s="1"/>
  <c r="AU30" i="2"/>
  <c r="AT4" i="4" s="1"/>
  <c r="AV30" i="2"/>
  <c r="AU4" i="4" s="1"/>
  <c r="AW30" i="2"/>
  <c r="AX30" i="2"/>
  <c r="AW4" i="4" s="1"/>
  <c r="AY30" i="2"/>
  <c r="CF50" i="2" l="1"/>
  <c r="CG37" i="2"/>
  <c r="CE50" i="2"/>
  <c r="CE37" i="2"/>
  <c r="CA50" i="2"/>
  <c r="BZ50" i="2"/>
  <c r="BX38" i="4"/>
  <c r="BX39" i="4" s="1"/>
  <c r="BZ37" i="2"/>
  <c r="BY37" i="2"/>
  <c r="BW49" i="2"/>
  <c r="BX50" i="2" s="1"/>
  <c r="BX37" i="2"/>
  <c r="BW37" i="2"/>
  <c r="F69" i="4"/>
  <c r="F70" i="4"/>
  <c r="BU38" i="4"/>
  <c r="BU39" i="4" s="1"/>
  <c r="BV37" i="2"/>
  <c r="BK50" i="2"/>
  <c r="BQ38" i="4"/>
  <c r="BQ39" i="4" s="1"/>
  <c r="BF37" i="2"/>
  <c r="BL50" i="2"/>
  <c r="BS50" i="2"/>
  <c r="BF50" i="2"/>
  <c r="BC14" i="1"/>
  <c r="BQ37" i="2"/>
  <c r="BR50" i="2"/>
  <c r="BN38" i="4"/>
  <c r="BN39" i="4" s="1"/>
  <c r="AX27" i="2"/>
  <c r="BC13" i="4"/>
  <c r="BC38" i="4" s="1"/>
  <c r="BC39" i="4" s="1"/>
  <c r="BL37" i="2"/>
  <c r="BO49" i="2"/>
  <c r="BO50" i="2" s="1"/>
  <c r="BG13" i="4"/>
  <c r="BG38" i="4" s="1"/>
  <c r="BG39" i="4" s="1"/>
  <c r="BP49" i="2"/>
  <c r="BQ50" i="2" s="1"/>
  <c r="BU37" i="2"/>
  <c r="BT37" i="2"/>
  <c r="BS37" i="2"/>
  <c r="BR37" i="2"/>
  <c r="BP37" i="2"/>
  <c r="BN37" i="2"/>
  <c r="CR32" i="4"/>
  <c r="CR36" i="4"/>
  <c r="CR40" i="4"/>
  <c r="CM36" i="4"/>
  <c r="CM40" i="4"/>
  <c r="CM32" i="4"/>
  <c r="CH36" i="4"/>
  <c r="CH32" i="4"/>
  <c r="CH40" i="4"/>
  <c r="BZ36" i="4"/>
  <c r="BZ32" i="4"/>
  <c r="BZ40" i="4"/>
  <c r="AZ27" i="2"/>
  <c r="BC9" i="1"/>
  <c r="BB34" i="2" s="1"/>
  <c r="BB43" i="2" s="1"/>
  <c r="BQ32" i="4"/>
  <c r="BQ40" i="4"/>
  <c r="BQ36" i="4"/>
  <c r="CV36" i="4"/>
  <c r="CV40" i="4"/>
  <c r="CV32" i="4"/>
  <c r="CO32" i="4"/>
  <c r="CO40" i="4"/>
  <c r="CO36" i="4"/>
  <c r="BC17" i="1"/>
  <c r="BA10" i="4" s="1"/>
  <c r="BB12" i="4"/>
  <c r="BD53" i="2"/>
  <c r="BK13" i="4"/>
  <c r="BK38" i="4" s="1"/>
  <c r="BK39" i="4" s="1"/>
  <c r="CD32" i="4"/>
  <c r="CD40" i="4"/>
  <c r="CD36" i="4"/>
  <c r="CG36" i="4"/>
  <c r="CG32" i="4"/>
  <c r="CG40" i="4"/>
  <c r="BX36" i="4"/>
  <c r="BX32" i="4"/>
  <c r="BX40" i="4"/>
  <c r="BV36" i="4"/>
  <c r="BV32" i="4"/>
  <c r="BV40" i="4"/>
  <c r="CI40" i="4"/>
  <c r="CI36" i="4"/>
  <c r="CI32" i="4"/>
  <c r="CN40" i="4"/>
  <c r="CN32" i="4"/>
  <c r="CN36" i="4"/>
  <c r="CJ40" i="4"/>
  <c r="CJ32" i="4"/>
  <c r="CJ36" i="4"/>
  <c r="BW36" i="4"/>
  <c r="BW32" i="4"/>
  <c r="BW40" i="4"/>
  <c r="CT32" i="4"/>
  <c r="CT36" i="4"/>
  <c r="CT40" i="4"/>
  <c r="CP32" i="4"/>
  <c r="CP36" i="4"/>
  <c r="CP40" i="4"/>
  <c r="CS36" i="4"/>
  <c r="CS40" i="4"/>
  <c r="CS32" i="4"/>
  <c r="BE13" i="4"/>
  <c r="BE38" i="4" s="1"/>
  <c r="BE39" i="4" s="1"/>
  <c r="AS27" i="2"/>
  <c r="BD14" i="1"/>
  <c r="CK36" i="4"/>
  <c r="CK40" i="4"/>
  <c r="CK32" i="4"/>
  <c r="CY32" i="4"/>
  <c r="CY40" i="4"/>
  <c r="CY36" i="4"/>
  <c r="BN40" i="4"/>
  <c r="BN32" i="4"/>
  <c r="BN36" i="4"/>
  <c r="CQ32" i="4"/>
  <c r="CQ40" i="4"/>
  <c r="CQ36" i="4"/>
  <c r="CU36" i="4"/>
  <c r="CU40" i="4"/>
  <c r="CU32" i="4"/>
  <c r="BM49" i="2"/>
  <c r="BM50" i="2" s="1"/>
  <c r="CL36" i="4"/>
  <c r="CL40" i="4"/>
  <c r="CL32" i="4"/>
  <c r="BG49" i="2"/>
  <c r="BG50" i="2" s="1"/>
  <c r="AX31" i="2"/>
  <c r="BC27" i="2"/>
  <c r="CZ40" i="4"/>
  <c r="CZ32" i="4"/>
  <c r="CZ36" i="4"/>
  <c r="BD32" i="2"/>
  <c r="CB40" i="4"/>
  <c r="CB36" i="4"/>
  <c r="CB32" i="4"/>
  <c r="CX32" i="4"/>
  <c r="CX40" i="4"/>
  <c r="CX36" i="4"/>
  <c r="BO36" i="4"/>
  <c r="BO40" i="4"/>
  <c r="BO32" i="4"/>
  <c r="CE32" i="4"/>
  <c r="CE36" i="4"/>
  <c r="CE40" i="4"/>
  <c r="BI49" i="2"/>
  <c r="DA32" i="4"/>
  <c r="DA36" i="4"/>
  <c r="DA40" i="4"/>
  <c r="AY31" i="2"/>
  <c r="CA40" i="4"/>
  <c r="CA32" i="4"/>
  <c r="CA36" i="4"/>
  <c r="BP36" i="4"/>
  <c r="BP40" i="4"/>
  <c r="BP32" i="4"/>
  <c r="BR32" i="4"/>
  <c r="BR40" i="4"/>
  <c r="BR36" i="4"/>
  <c r="BY32" i="4"/>
  <c r="BY40" i="4"/>
  <c r="BY36" i="4"/>
  <c r="CC32" i="4"/>
  <c r="CC40" i="4"/>
  <c r="CC36" i="4"/>
  <c r="CF32" i="4"/>
  <c r="CF40" i="4"/>
  <c r="CF36" i="4"/>
  <c r="CW32" i="4"/>
  <c r="CW40" i="4"/>
  <c r="CW36" i="4"/>
  <c r="BK37" i="2"/>
  <c r="BJ37" i="2"/>
  <c r="BG37" i="2"/>
  <c r="BH37" i="2"/>
  <c r="BD17" i="1"/>
  <c r="BC6" i="2"/>
  <c r="BC53" i="2"/>
  <c r="BA14" i="4"/>
  <c r="BA36" i="4" s="1"/>
  <c r="BB5" i="6"/>
  <c r="BB27" i="2"/>
  <c r="BA31" i="2"/>
  <c r="AY27" i="2"/>
  <c r="AY28" i="2" s="1"/>
  <c r="BD36" i="4"/>
  <c r="BC36" i="4"/>
  <c r="BG32" i="4"/>
  <c r="BI40" i="4"/>
  <c r="BE32" i="4"/>
  <c r="BE40" i="4"/>
  <c r="BM32" i="4"/>
  <c r="BM36" i="4"/>
  <c r="BI32" i="4"/>
  <c r="BL40" i="4"/>
  <c r="BL36" i="4"/>
  <c r="BC32" i="4"/>
  <c r="BD40" i="4"/>
  <c r="BK40" i="4"/>
  <c r="BJ40" i="4"/>
  <c r="BK32" i="4"/>
  <c r="BH36" i="4"/>
  <c r="BH40" i="4"/>
  <c r="AW27" i="2"/>
  <c r="AV4" i="4"/>
  <c r="BA3" i="4"/>
  <c r="AW31" i="2"/>
  <c r="AZ31" i="2"/>
  <c r="AZ32" i="2" s="1"/>
  <c r="AZ3" i="4"/>
  <c r="AY3" i="4"/>
  <c r="AT27" i="2"/>
  <c r="BB31" i="2"/>
  <c r="BD9" i="1"/>
  <c r="BC34" i="2" s="1"/>
  <c r="BC43" i="2" s="1"/>
  <c r="BA4" i="4"/>
  <c r="AZ4" i="4"/>
  <c r="AW3" i="4"/>
  <c r="BA12" i="4"/>
  <c r="AY4" i="4"/>
  <c r="AU31" i="2"/>
  <c r="AX4" i="4"/>
  <c r="AV27" i="2"/>
  <c r="AU3" i="4"/>
  <c r="AV31" i="2"/>
  <c r="AU27" i="2"/>
  <c r="AT31" i="2"/>
  <c r="AS3" i="4"/>
  <c r="AR3" i="4"/>
  <c r="AR4" i="4"/>
  <c r="AS31" i="2"/>
  <c r="AQ3" i="4"/>
  <c r="AQ4" i="4"/>
  <c r="BG40" i="4"/>
  <c r="BJ36" i="4"/>
  <c r="BF40" i="4"/>
  <c r="BF36" i="4"/>
  <c r="BA27" i="2"/>
  <c r="BB32" i="2" l="1"/>
  <c r="BB55" i="2"/>
  <c r="AT28" i="2"/>
  <c r="AY32" i="2"/>
  <c r="BA28" i="2"/>
  <c r="AX28" i="2"/>
  <c r="AU32" i="2"/>
  <c r="BA5" i="4"/>
  <c r="AV32" i="2"/>
  <c r="AU28" i="2"/>
  <c r="AV28" i="2"/>
  <c r="BN50" i="2"/>
  <c r="BP50" i="2"/>
  <c r="BD54" i="2"/>
  <c r="BE54" i="2"/>
  <c r="AW32" i="2"/>
  <c r="BI50" i="2"/>
  <c r="BJ50" i="2"/>
  <c r="AZ28" i="2"/>
  <c r="AT32" i="2"/>
  <c r="BA40" i="4"/>
  <c r="BB10" i="4"/>
  <c r="BC55" i="2"/>
  <c r="BC28" i="2"/>
  <c r="BD28" i="2"/>
  <c r="BC32" i="2"/>
  <c r="BC49" i="2"/>
  <c r="BB13" i="4"/>
  <c r="AX32" i="2"/>
  <c r="BA32" i="4"/>
  <c r="BA32" i="2"/>
  <c r="BB28" i="2"/>
  <c r="BH50" i="2"/>
  <c r="AW28" i="2"/>
  <c r="BD49" i="2"/>
  <c r="BC5" i="6"/>
  <c r="BB14" i="4"/>
  <c r="BD36" i="2"/>
  <c r="BE37" i="2" s="1"/>
  <c r="BB5" i="4"/>
  <c r="BC36" i="2"/>
  <c r="BA13" i="4"/>
  <c r="BA38" i="4" s="1"/>
  <c r="BA39" i="4" s="1"/>
  <c r="BD50" i="2" l="1"/>
  <c r="BE50" i="2"/>
  <c r="BB38" i="4"/>
  <c r="BB39" i="4" s="1"/>
  <c r="BB32" i="4"/>
  <c r="BB36" i="4"/>
  <c r="BB40" i="4"/>
  <c r="BD37" i="2"/>
  <c r="AS7" i="1"/>
  <c r="AR52" i="2" s="1"/>
  <c r="AT7" i="1"/>
  <c r="AS52" i="2" s="1"/>
  <c r="AU7" i="1"/>
  <c r="AT52" i="2" s="1"/>
  <c r="AV7" i="1"/>
  <c r="AU52" i="2" s="1"/>
  <c r="AW7" i="1"/>
  <c r="AV52" i="2" s="1"/>
  <c r="AX7" i="1"/>
  <c r="AW52" i="2" s="1"/>
  <c r="AY7" i="1"/>
  <c r="AX52" i="2" s="1"/>
  <c r="AZ7" i="1"/>
  <c r="AY52" i="2" s="1"/>
  <c r="BA7" i="1"/>
  <c r="AZ52" i="2" s="1"/>
  <c r="BB7" i="1"/>
  <c r="BA52" i="2" s="1"/>
  <c r="BB53" i="2" s="1"/>
  <c r="AS10" i="1"/>
  <c r="AT10" i="1"/>
  <c r="AU10" i="1"/>
  <c r="AV10" i="1"/>
  <c r="AW10" i="1"/>
  <c r="AX10" i="1"/>
  <c r="AY10" i="1"/>
  <c r="AZ10" i="1"/>
  <c r="BA10" i="1"/>
  <c r="BB10" i="1"/>
  <c r="AS11" i="1"/>
  <c r="AT11" i="1"/>
  <c r="AU11" i="1"/>
  <c r="AV11" i="1"/>
  <c r="AW11" i="1"/>
  <c r="AX11" i="1"/>
  <c r="AY11" i="1"/>
  <c r="AZ11" i="1"/>
  <c r="BA11" i="1"/>
  <c r="BB11" i="1"/>
  <c r="AS12" i="1"/>
  <c r="AT12" i="1"/>
  <c r="AU12" i="1"/>
  <c r="AV12" i="1"/>
  <c r="AW12" i="1"/>
  <c r="AX12" i="1"/>
  <c r="AY12" i="1"/>
  <c r="AZ12" i="1"/>
  <c r="BA12" i="1"/>
  <c r="BB12" i="1"/>
  <c r="AS15" i="1"/>
  <c r="AT15" i="1"/>
  <c r="AU15" i="1"/>
  <c r="AV15" i="1"/>
  <c r="AW15" i="1"/>
  <c r="AX15" i="1"/>
  <c r="AY15" i="1"/>
  <c r="AZ15" i="1"/>
  <c r="BA15" i="1"/>
  <c r="BB15" i="1"/>
  <c r="AS16" i="1"/>
  <c r="AT16" i="1"/>
  <c r="AU16" i="1"/>
  <c r="AV16" i="1"/>
  <c r="AW16" i="1"/>
  <c r="AX16" i="1"/>
  <c r="AY16" i="1"/>
  <c r="AZ16" i="1"/>
  <c r="BA16" i="1"/>
  <c r="BB16" i="1"/>
  <c r="AQ15" i="1"/>
  <c r="AR15" i="1"/>
  <c r="AQ16" i="1"/>
  <c r="AR16" i="1"/>
  <c r="AU14" i="1" l="1"/>
  <c r="AV17" i="1"/>
  <c r="AT10" i="4" s="1"/>
  <c r="BA17" i="1"/>
  <c r="AY10" i="4" s="1"/>
  <c r="AZ14" i="1"/>
  <c r="BB14" i="1"/>
  <c r="AT17" i="1"/>
  <c r="AR10" i="4" s="1"/>
  <c r="AX14" i="1"/>
  <c r="BC54" i="2"/>
  <c r="AW14" i="1"/>
  <c r="BB17" i="1"/>
  <c r="BA14" i="1"/>
  <c r="AS9" i="1"/>
  <c r="AR34" i="2" s="1"/>
  <c r="AR43" i="2" s="1"/>
  <c r="AR17" i="1"/>
  <c r="AP10" i="4" s="1"/>
  <c r="BB9" i="1"/>
  <c r="BA34" i="2" s="1"/>
  <c r="AT9" i="1"/>
  <c r="AS34" i="2" s="1"/>
  <c r="AS43" i="2" s="1"/>
  <c r="AR13" i="4" s="1"/>
  <c r="AQ17" i="1"/>
  <c r="BA9" i="1"/>
  <c r="AZ34" i="2" s="1"/>
  <c r="AY14" i="1"/>
  <c r="AX17" i="1"/>
  <c r="AW6" i="2"/>
  <c r="AW53" i="2"/>
  <c r="AV12" i="4"/>
  <c r="AU17" i="1"/>
  <c r="AZ9" i="1"/>
  <c r="AY34" i="2" s="1"/>
  <c r="AY43" i="2" s="1"/>
  <c r="AS14" i="1"/>
  <c r="AY9" i="1"/>
  <c r="AX34" i="2" s="1"/>
  <c r="AS17" i="1"/>
  <c r="AX9" i="1"/>
  <c r="AW34" i="2" s="1"/>
  <c r="AW43" i="2" s="1"/>
  <c r="AZ12" i="4"/>
  <c r="BA6" i="2"/>
  <c r="BA53" i="2"/>
  <c r="BB54" i="2" s="1"/>
  <c r="AX6" i="2"/>
  <c r="AX53" i="2"/>
  <c r="AX54" i="2" s="1"/>
  <c r="AW12" i="4"/>
  <c r="AZ17" i="1"/>
  <c r="AZ6" i="2"/>
  <c r="AY12" i="4"/>
  <c r="AZ53" i="2"/>
  <c r="AR6" i="2"/>
  <c r="AQ14" i="4" s="1"/>
  <c r="AQ12" i="4"/>
  <c r="AY17" i="1"/>
  <c r="AT14" i="1"/>
  <c r="AY53" i="2"/>
  <c r="AX12" i="4"/>
  <c r="AY6" i="2"/>
  <c r="AY5" i="6" s="1"/>
  <c r="AW17" i="1"/>
  <c r="AV6" i="2"/>
  <c r="AU12" i="4"/>
  <c r="AV53" i="2"/>
  <c r="AW9" i="1"/>
  <c r="AV34" i="2" s="1"/>
  <c r="AV43" i="2" s="1"/>
  <c r="AU6" i="2"/>
  <c r="AT14" i="4" s="1"/>
  <c r="AT12" i="4"/>
  <c r="AU53" i="2"/>
  <c r="AV14" i="1"/>
  <c r="AV9" i="1"/>
  <c r="AU34" i="2" s="1"/>
  <c r="AU43" i="2" s="1"/>
  <c r="AT6" i="2"/>
  <c r="AS12" i="4"/>
  <c r="AT53" i="2"/>
  <c r="AU9" i="1"/>
  <c r="AT34" i="2" s="1"/>
  <c r="AR5" i="4"/>
  <c r="AS6" i="2"/>
  <c r="AR12" i="4"/>
  <c r="AS53" i="2"/>
  <c r="AQ7" i="1"/>
  <c r="AR7" i="1"/>
  <c r="AZ55" i="2" l="1"/>
  <c r="AS55" i="2"/>
  <c r="AR38" i="4" s="1"/>
  <c r="AR39" i="4" s="1"/>
  <c r="AU55" i="2"/>
  <c r="AZ54" i="2"/>
  <c r="AQ5" i="4"/>
  <c r="AZ10" i="4"/>
  <c r="BA55" i="2"/>
  <c r="AX13" i="4"/>
  <c r="AZ5" i="4"/>
  <c r="BA43" i="2"/>
  <c r="AU54" i="2"/>
  <c r="BA54" i="2"/>
  <c r="AY54" i="2"/>
  <c r="AX10" i="4"/>
  <c r="AY55" i="2"/>
  <c r="AW54" i="2"/>
  <c r="BB36" i="2"/>
  <c r="BC37" i="2" s="1"/>
  <c r="AZ14" i="4"/>
  <c r="AZ32" i="4" s="1"/>
  <c r="BA5" i="6"/>
  <c r="AY5" i="4"/>
  <c r="AZ43" i="2"/>
  <c r="AY14" i="4"/>
  <c r="AY36" i="4" s="1"/>
  <c r="AZ5" i="6"/>
  <c r="BA36" i="2"/>
  <c r="AZ36" i="2"/>
  <c r="AW14" i="4"/>
  <c r="AW36" i="4" s="1"/>
  <c r="AX5" i="6"/>
  <c r="AS36" i="2"/>
  <c r="AX14" i="4"/>
  <c r="AX32" i="4" s="1"/>
  <c r="AW5" i="4"/>
  <c r="AX43" i="2"/>
  <c r="AY49" i="2" s="1"/>
  <c r="AW10" i="4"/>
  <c r="AX55" i="2"/>
  <c r="AV13" i="4"/>
  <c r="AW49" i="2"/>
  <c r="AV10" i="4"/>
  <c r="AW55" i="2"/>
  <c r="AS5" i="4"/>
  <c r="AT43" i="2"/>
  <c r="AU49" i="2" s="1"/>
  <c r="AT54" i="2"/>
  <c r="AV49" i="2"/>
  <c r="AU13" i="4"/>
  <c r="AY36" i="2"/>
  <c r="AX5" i="4"/>
  <c r="AV54" i="2"/>
  <c r="AX36" i="2"/>
  <c r="AV5" i="4"/>
  <c r="AS10" i="4"/>
  <c r="AT55" i="2"/>
  <c r="AQ13" i="4"/>
  <c r="AQ10" i="4"/>
  <c r="AR55" i="2"/>
  <c r="AT13" i="4"/>
  <c r="AT38" i="4" s="1"/>
  <c r="AT39" i="4" s="1"/>
  <c r="AR14" i="4"/>
  <c r="AR40" i="4" s="1"/>
  <c r="AS5" i="6"/>
  <c r="AU10" i="4"/>
  <c r="AV55" i="2"/>
  <c r="AQ36" i="4"/>
  <c r="AQ32" i="4"/>
  <c r="AQ40" i="4"/>
  <c r="AW5" i="6"/>
  <c r="AV14" i="4"/>
  <c r="AU14" i="4"/>
  <c r="AU36" i="4" s="1"/>
  <c r="AV5" i="6"/>
  <c r="AS49" i="2"/>
  <c r="AU5" i="4"/>
  <c r="AW36" i="2"/>
  <c r="AV36" i="2"/>
  <c r="AT5" i="4"/>
  <c r="AT32" i="4"/>
  <c r="AT40" i="4"/>
  <c r="AT36" i="4"/>
  <c r="AT36" i="2"/>
  <c r="AT37" i="2" s="1"/>
  <c r="AU36" i="2"/>
  <c r="AT5" i="6"/>
  <c r="AS14" i="4"/>
  <c r="AO39" i="6"/>
  <c r="AO40" i="6" s="1"/>
  <c r="AQ39" i="6"/>
  <c r="AQ40" i="6" s="1"/>
  <c r="AZ36" i="4" l="1"/>
  <c r="AY37" i="2"/>
  <c r="AW50" i="2"/>
  <c r="AY32" i="4"/>
  <c r="AY40" i="4"/>
  <c r="AZ40" i="4"/>
  <c r="AX38" i="4"/>
  <c r="AX39" i="4" s="1"/>
  <c r="BA49" i="2"/>
  <c r="BB49" i="2"/>
  <c r="AZ13" i="4"/>
  <c r="AZ38" i="4" s="1"/>
  <c r="AZ39" i="4" s="1"/>
  <c r="AU37" i="2"/>
  <c r="AU38" i="4"/>
  <c r="AU39" i="4" s="1"/>
  <c r="BB37" i="2"/>
  <c r="AY13" i="4"/>
  <c r="AY38" i="4" s="1"/>
  <c r="AY39" i="4" s="1"/>
  <c r="AZ49" i="2"/>
  <c r="AZ50" i="2" s="1"/>
  <c r="BA37" i="2"/>
  <c r="AZ37" i="2"/>
  <c r="AU32" i="4"/>
  <c r="AW40" i="4"/>
  <c r="AU40" i="4"/>
  <c r="AW32" i="4"/>
  <c r="AR32" i="4"/>
  <c r="AX40" i="4"/>
  <c r="AX36" i="4"/>
  <c r="AR36" i="4"/>
  <c r="AW13" i="4"/>
  <c r="AW38" i="4" s="1"/>
  <c r="AW39" i="4" s="1"/>
  <c r="AX49" i="2"/>
  <c r="AX50" i="2" s="1"/>
  <c r="AQ38" i="4"/>
  <c r="AQ39" i="4" s="1"/>
  <c r="AX37" i="2"/>
  <c r="AV38" i="4"/>
  <c r="AV39" i="4" s="1"/>
  <c r="AV50" i="2"/>
  <c r="AS13" i="4"/>
  <c r="AS38" i="4" s="1"/>
  <c r="AS39" i="4" s="1"/>
  <c r="AT49" i="2"/>
  <c r="AT50" i="2" s="1"/>
  <c r="AV40" i="4"/>
  <c r="AV36" i="4"/>
  <c r="AV32" i="4"/>
  <c r="AW37" i="2"/>
  <c r="AV37" i="2"/>
  <c r="AS32" i="4"/>
  <c r="AS36" i="4"/>
  <c r="AS40" i="4"/>
  <c r="AO8" i="6"/>
  <c r="AP8" i="6"/>
  <c r="AQ8" i="6"/>
  <c r="AO9" i="6"/>
  <c r="AP9" i="6"/>
  <c r="AQ9" i="6"/>
  <c r="AN39" i="6"/>
  <c r="AN40" i="6" s="1"/>
  <c r="BA50" i="2" l="1"/>
  <c r="BB50" i="2"/>
  <c r="BC50" i="2"/>
  <c r="AY50" i="2"/>
  <c r="AU50" i="2"/>
  <c r="AL8" i="6"/>
  <c r="AM8" i="6"/>
  <c r="AN8" i="6"/>
  <c r="AL9" i="6"/>
  <c r="AM9" i="6"/>
  <c r="AN9" i="6"/>
  <c r="AL39" i="6"/>
  <c r="AL40" i="6" s="1"/>
  <c r="AM39" i="6"/>
  <c r="AM40" i="6" s="1"/>
  <c r="AN26" i="2"/>
  <c r="AO26" i="2"/>
  <c r="AP26" i="2"/>
  <c r="AJ39" i="6"/>
  <c r="AJ40" i="6" s="1"/>
  <c r="AK39" i="6"/>
  <c r="AK40" i="6" s="1"/>
  <c r="AM26" i="2"/>
  <c r="AL3" i="4" s="1"/>
  <c r="AQ26" i="2"/>
  <c r="AL4" i="1"/>
  <c r="AM4" i="1" s="1"/>
  <c r="AK1" i="1"/>
  <c r="AL1" i="1" s="1"/>
  <c r="AL5" i="1"/>
  <c r="AK2" i="6" s="1"/>
  <c r="AI1" i="1"/>
  <c r="AJ1" i="1" s="1"/>
  <c r="AI35" i="6"/>
  <c r="AI33" i="6"/>
  <c r="AI32" i="6"/>
  <c r="AP52" i="2"/>
  <c r="AK26" i="2"/>
  <c r="AJ3" i="4" s="1"/>
  <c r="AL26" i="2"/>
  <c r="AJ26" i="2"/>
  <c r="AI3" i="4" s="1"/>
  <c r="AH35" i="6"/>
  <c r="AH9" i="6" s="1"/>
  <c r="AH33" i="6"/>
  <c r="AH39" i="6" s="1"/>
  <c r="AH40" i="6" s="1"/>
  <c r="AR5" i="6"/>
  <c r="AI26" i="2"/>
  <c r="AJ15" i="1"/>
  <c r="AK15" i="1"/>
  <c r="AL15" i="1"/>
  <c r="AJ16" i="1"/>
  <c r="AK16" i="1"/>
  <c r="AL16" i="1"/>
  <c r="AJ10" i="1"/>
  <c r="AK10" i="1"/>
  <c r="AL10" i="1"/>
  <c r="AJ11" i="1"/>
  <c r="AK11" i="1"/>
  <c r="AL11" i="1"/>
  <c r="AJ12" i="1"/>
  <c r="AK12" i="1"/>
  <c r="AL12" i="1"/>
  <c r="AF11" i="2"/>
  <c r="AG26" i="2" s="1"/>
  <c r="AF3" i="4" s="1"/>
  <c r="AH26" i="2"/>
  <c r="AE24" i="2"/>
  <c r="AF30" i="2" s="1"/>
  <c r="AG12" i="1"/>
  <c r="AG10" i="1"/>
  <c r="AG11" i="1"/>
  <c r="AF26" i="2"/>
  <c r="AE3" i="4" s="1"/>
  <c r="AG30" i="2"/>
  <c r="O18" i="2"/>
  <c r="P18" i="2" s="1"/>
  <c r="Q18" i="2" s="1"/>
  <c r="S24" i="2"/>
  <c r="U10" i="1"/>
  <c r="U11" i="1"/>
  <c r="U12" i="1"/>
  <c r="R24" i="2"/>
  <c r="T10" i="1"/>
  <c r="T11" i="1"/>
  <c r="T12" i="1"/>
  <c r="T24" i="2"/>
  <c r="V10" i="1"/>
  <c r="V11" i="1"/>
  <c r="V12" i="1"/>
  <c r="U11" i="2"/>
  <c r="U24" i="2"/>
  <c r="W10" i="1"/>
  <c r="W11" i="1"/>
  <c r="W12" i="1"/>
  <c r="V24" i="2"/>
  <c r="X10" i="1"/>
  <c r="X11" i="1"/>
  <c r="X12" i="1"/>
  <c r="W11" i="2"/>
  <c r="W24" i="2"/>
  <c r="Y10" i="1"/>
  <c r="Y11" i="1"/>
  <c r="Y12" i="1"/>
  <c r="Z10" i="1"/>
  <c r="Z11" i="1"/>
  <c r="Z12" i="1"/>
  <c r="AA10" i="1"/>
  <c r="AA11" i="1"/>
  <c r="AA12" i="1"/>
  <c r="Z24" i="2"/>
  <c r="AB10" i="1"/>
  <c r="AB11" i="1"/>
  <c r="AB12" i="1"/>
  <c r="AC10" i="1"/>
  <c r="AC11" i="1"/>
  <c r="AC12" i="1"/>
  <c r="AC14" i="1" s="1"/>
  <c r="AB24" i="2"/>
  <c r="AD10" i="1"/>
  <c r="AD11" i="1"/>
  <c r="AD12" i="1"/>
  <c r="AC24" i="2"/>
  <c r="AE10" i="1"/>
  <c r="AE11" i="1"/>
  <c r="AE12" i="1"/>
  <c r="AE26" i="2"/>
  <c r="AE30" i="2"/>
  <c r="AD4" i="4" s="1"/>
  <c r="AF10" i="1"/>
  <c r="AF11" i="1"/>
  <c r="AF12" i="1"/>
  <c r="AG16" i="1"/>
  <c r="AG15" i="1"/>
  <c r="T9" i="6"/>
  <c r="V7" i="1"/>
  <c r="U52" i="2" s="1"/>
  <c r="S9" i="6"/>
  <c r="U7" i="1"/>
  <c r="T52" i="2" s="1"/>
  <c r="T8" i="6"/>
  <c r="S8" i="6"/>
  <c r="T2" i="6"/>
  <c r="S2" i="6"/>
  <c r="U15" i="1"/>
  <c r="U16" i="1"/>
  <c r="V15" i="1"/>
  <c r="V16" i="1"/>
  <c r="W15" i="1"/>
  <c r="W16" i="1"/>
  <c r="X15" i="1"/>
  <c r="X16" i="1"/>
  <c r="Y15" i="1"/>
  <c r="Y16" i="1"/>
  <c r="Z15" i="1"/>
  <c r="Z16" i="1"/>
  <c r="AA15" i="1"/>
  <c r="AA16" i="1"/>
  <c r="AB15" i="1"/>
  <c r="AB16" i="1"/>
  <c r="AC15" i="1"/>
  <c r="AC16" i="1"/>
  <c r="AD15" i="1"/>
  <c r="AD16" i="1"/>
  <c r="AE15" i="1"/>
  <c r="AE16" i="1"/>
  <c r="AF15" i="1"/>
  <c r="AF16" i="1"/>
  <c r="T15" i="1"/>
  <c r="T16" i="1"/>
  <c r="C2" i="4"/>
  <c r="D2" i="4"/>
  <c r="E2" i="4"/>
  <c r="F2" i="4"/>
  <c r="G2" i="4"/>
  <c r="H2" i="4"/>
  <c r="I2" i="4"/>
  <c r="J2" i="4"/>
  <c r="K2" i="4"/>
  <c r="L2" i="4"/>
  <c r="M2" i="4"/>
  <c r="N2" i="4"/>
  <c r="O2" i="4"/>
  <c r="P2" i="4"/>
  <c r="Q2" i="4"/>
  <c r="R2" i="4"/>
  <c r="S2" i="4"/>
  <c r="T2" i="4"/>
  <c r="U2" i="4"/>
  <c r="V2" i="4"/>
  <c r="W2" i="4"/>
  <c r="X2" i="4"/>
  <c r="Y2" i="4"/>
  <c r="Z2" i="4"/>
  <c r="AA2" i="4"/>
  <c r="AB2" i="4"/>
  <c r="AC2" i="4"/>
  <c r="AD2" i="4"/>
  <c r="AE2" i="4"/>
  <c r="AF2" i="4"/>
  <c r="AG2" i="4"/>
  <c r="AH2" i="4"/>
  <c r="AI2" i="4"/>
  <c r="AJ2" i="4"/>
  <c r="AK2" i="4"/>
  <c r="AL2" i="4"/>
  <c r="F66" i="4" s="1"/>
  <c r="AM2" i="4"/>
  <c r="AN2" i="4"/>
  <c r="AO2" i="4"/>
  <c r="D60" i="2"/>
  <c r="D18" i="2" s="1"/>
  <c r="O26" i="2"/>
  <c r="N3" i="4" s="1"/>
  <c r="D24" i="2"/>
  <c r="E24" i="2"/>
  <c r="F24" i="2"/>
  <c r="G24" i="2"/>
  <c r="H24" i="2"/>
  <c r="I24" i="2"/>
  <c r="J24" i="2"/>
  <c r="K24" i="2"/>
  <c r="L24" i="2"/>
  <c r="M24" i="2"/>
  <c r="N24" i="2"/>
  <c r="O30" i="2" s="1"/>
  <c r="O24" i="2"/>
  <c r="AF4" i="4"/>
  <c r="AH30" i="2"/>
  <c r="AG4" i="4" s="1"/>
  <c r="AI30" i="2"/>
  <c r="AH4" i="4" s="1"/>
  <c r="AJ30" i="2"/>
  <c r="AI4" i="4" s="1"/>
  <c r="AK30" i="2"/>
  <c r="AJ4" i="4" s="1"/>
  <c r="AL30" i="2"/>
  <c r="AK4" i="4" s="1"/>
  <c r="AM30" i="2"/>
  <c r="AL4" i="4" s="1"/>
  <c r="AN30" i="2"/>
  <c r="AM4" i="4" s="1"/>
  <c r="AO30" i="2"/>
  <c r="AN4" i="4" s="1"/>
  <c r="AP30" i="2"/>
  <c r="AO4" i="4" s="1"/>
  <c r="E10" i="1"/>
  <c r="E11" i="1"/>
  <c r="E12" i="1"/>
  <c r="F10" i="1"/>
  <c r="F11" i="1"/>
  <c r="F12" i="1"/>
  <c r="G10" i="1"/>
  <c r="G11" i="1"/>
  <c r="G12" i="1"/>
  <c r="H10" i="1"/>
  <c r="H11" i="1"/>
  <c r="H12" i="1"/>
  <c r="I10" i="1"/>
  <c r="I11" i="1"/>
  <c r="I14" i="1" s="1"/>
  <c r="I12" i="1"/>
  <c r="J10" i="1"/>
  <c r="J11" i="1"/>
  <c r="J12" i="1"/>
  <c r="K10" i="1"/>
  <c r="K11" i="1"/>
  <c r="K12" i="1"/>
  <c r="L10" i="1"/>
  <c r="L11" i="1"/>
  <c r="L12" i="1"/>
  <c r="M10" i="1"/>
  <c r="M11" i="1"/>
  <c r="M12" i="1"/>
  <c r="N10" i="1"/>
  <c r="N11" i="1"/>
  <c r="N12" i="1"/>
  <c r="O10" i="1"/>
  <c r="O11" i="1"/>
  <c r="O12" i="1"/>
  <c r="P10" i="1"/>
  <c r="P11" i="1"/>
  <c r="P12" i="1"/>
  <c r="Q10" i="1"/>
  <c r="Q11" i="1"/>
  <c r="Q14" i="1" s="1"/>
  <c r="Q12" i="1"/>
  <c r="R10" i="1"/>
  <c r="R11" i="1"/>
  <c r="R12" i="1"/>
  <c r="S10" i="1"/>
  <c r="S11" i="1"/>
  <c r="S12" i="1"/>
  <c r="AH10" i="1"/>
  <c r="AH11" i="1"/>
  <c r="AH12" i="1"/>
  <c r="AI10" i="1"/>
  <c r="AI11" i="1"/>
  <c r="AI12" i="1"/>
  <c r="AN12" i="1"/>
  <c r="AO10" i="1"/>
  <c r="AO11" i="1"/>
  <c r="AO12" i="1"/>
  <c r="AP10" i="1"/>
  <c r="AP11" i="1"/>
  <c r="AP12" i="1"/>
  <c r="AQ10" i="1"/>
  <c r="AQ11" i="1"/>
  <c r="AQ12" i="1"/>
  <c r="AR10" i="1"/>
  <c r="AR11" i="1"/>
  <c r="AR12" i="1"/>
  <c r="C6" i="4"/>
  <c r="D6" i="4"/>
  <c r="E6" i="4"/>
  <c r="F6" i="4"/>
  <c r="G6" i="4"/>
  <c r="H6" i="4"/>
  <c r="I6" i="4"/>
  <c r="J6" i="4"/>
  <c r="K6" i="4"/>
  <c r="L6" i="4"/>
  <c r="M6" i="4"/>
  <c r="N6" i="4"/>
  <c r="O6" i="4"/>
  <c r="P6" i="4"/>
  <c r="Q6" i="4"/>
  <c r="R6" i="4"/>
  <c r="S6" i="4"/>
  <c r="T6" i="4"/>
  <c r="U6" i="4"/>
  <c r="V6" i="4"/>
  <c r="W6" i="4"/>
  <c r="X6" i="4"/>
  <c r="Y6" i="4"/>
  <c r="Z6" i="4"/>
  <c r="AA6" i="4"/>
  <c r="AB6" i="4"/>
  <c r="AC6" i="4"/>
  <c r="AD6" i="4"/>
  <c r="AE6" i="4"/>
  <c r="AF6" i="4"/>
  <c r="AG6" i="4"/>
  <c r="AH6" i="4"/>
  <c r="AI6" i="4"/>
  <c r="AJ6" i="4"/>
  <c r="AK6" i="4"/>
  <c r="AL6" i="4"/>
  <c r="AM6" i="4"/>
  <c r="AN6" i="4"/>
  <c r="AO6" i="4"/>
  <c r="C17" i="1"/>
  <c r="E17" i="1" s="1"/>
  <c r="C10" i="4" s="1"/>
  <c r="F17" i="1"/>
  <c r="D10" i="4" s="1"/>
  <c r="G17" i="1"/>
  <c r="E10" i="4" s="1"/>
  <c r="H17" i="1"/>
  <c r="F10" i="4" s="1"/>
  <c r="I17" i="1"/>
  <c r="G10" i="4" s="1"/>
  <c r="J17" i="1"/>
  <c r="H10" i="4" s="1"/>
  <c r="K17" i="1"/>
  <c r="I10" i="4" s="1"/>
  <c r="L17" i="1"/>
  <c r="J10" i="4" s="1"/>
  <c r="M17" i="1"/>
  <c r="K10" i="4" s="1"/>
  <c r="N17" i="1"/>
  <c r="L10" i="4" s="1"/>
  <c r="O17" i="1"/>
  <c r="M10" i="4" s="1"/>
  <c r="P17" i="1"/>
  <c r="N10" i="4" s="1"/>
  <c r="Q17" i="1"/>
  <c r="O10" i="4" s="1"/>
  <c r="R17" i="1"/>
  <c r="P10" i="4" s="1"/>
  <c r="S17" i="1"/>
  <c r="Q10" i="4" s="1"/>
  <c r="AH15" i="1"/>
  <c r="AH16" i="1"/>
  <c r="AI15" i="1"/>
  <c r="AI16" i="1"/>
  <c r="AN16" i="1"/>
  <c r="AO15" i="1"/>
  <c r="AO16" i="1"/>
  <c r="AP15" i="1"/>
  <c r="AP16" i="1"/>
  <c r="R11" i="4"/>
  <c r="E6" i="1"/>
  <c r="E7" i="1" s="1"/>
  <c r="F7" i="1"/>
  <c r="D12" i="4" s="1"/>
  <c r="G7" i="1"/>
  <c r="E12" i="4" s="1"/>
  <c r="H7" i="1"/>
  <c r="F12" i="4" s="1"/>
  <c r="I7" i="1"/>
  <c r="J7" i="1"/>
  <c r="H12" i="4" s="1"/>
  <c r="K7" i="1"/>
  <c r="I12" i="4" s="1"/>
  <c r="L7" i="1"/>
  <c r="J12" i="4" s="1"/>
  <c r="M7" i="1"/>
  <c r="L52" i="2" s="1"/>
  <c r="N7" i="1"/>
  <c r="L12" i="4" s="1"/>
  <c r="O7" i="1"/>
  <c r="M12" i="4" s="1"/>
  <c r="P7" i="1"/>
  <c r="N12" i="4" s="1"/>
  <c r="Q7" i="1"/>
  <c r="O12" i="4" s="1"/>
  <c r="R7" i="1"/>
  <c r="P12" i="4" s="1"/>
  <c r="S7" i="1"/>
  <c r="Q12" i="4" s="1"/>
  <c r="T7" i="1"/>
  <c r="S52" i="2" s="1"/>
  <c r="S6" i="2" s="1"/>
  <c r="W7" i="1"/>
  <c r="V52" i="2" s="1"/>
  <c r="U12" i="4" s="1"/>
  <c r="X7" i="1"/>
  <c r="W52" i="2" s="1"/>
  <c r="W6" i="2" s="1"/>
  <c r="V14" i="4" s="1"/>
  <c r="V32" i="4" s="1"/>
  <c r="Y7" i="1"/>
  <c r="X52" i="2" s="1"/>
  <c r="W12" i="4" s="1"/>
  <c r="Z7" i="1"/>
  <c r="Y52" i="2" s="1"/>
  <c r="AA7" i="1"/>
  <c r="Z52" i="2" s="1"/>
  <c r="Z6" i="2" s="1"/>
  <c r="Y14" i="4" s="1"/>
  <c r="Y40" i="4" s="1"/>
  <c r="AB7" i="1"/>
  <c r="AA52" i="2" s="1"/>
  <c r="AC7" i="1"/>
  <c r="AB52" i="2" s="1"/>
  <c r="AA12" i="4" s="1"/>
  <c r="AD7" i="1"/>
  <c r="AC52" i="2" s="1"/>
  <c r="AE7" i="1"/>
  <c r="AD52" i="2" s="1"/>
  <c r="AF7" i="1"/>
  <c r="AE52" i="2" s="1"/>
  <c r="AE6" i="2" s="1"/>
  <c r="AD14" i="4" s="1"/>
  <c r="AD36" i="4" s="1"/>
  <c r="AG7" i="1"/>
  <c r="AF52" i="2" s="1"/>
  <c r="AE12" i="4" s="1"/>
  <c r="AH7" i="1"/>
  <c r="AG52" i="2" s="1"/>
  <c r="AI7" i="1"/>
  <c r="AH52" i="2" s="1"/>
  <c r="AJ7" i="1"/>
  <c r="AI52" i="2" s="1"/>
  <c r="AK7" i="1"/>
  <c r="AJ52" i="2" s="1"/>
  <c r="AL7" i="1"/>
  <c r="AK52" i="2" s="1"/>
  <c r="AN7" i="1"/>
  <c r="AM52" i="2" s="1"/>
  <c r="AO7" i="1"/>
  <c r="AN52" i="2" s="1"/>
  <c r="AP7" i="1"/>
  <c r="AO52" i="2" s="1"/>
  <c r="AQ52" i="2"/>
  <c r="K52" i="2"/>
  <c r="M52" i="2"/>
  <c r="R52" i="2"/>
  <c r="D2" i="6"/>
  <c r="C2" i="6"/>
  <c r="D8" i="6"/>
  <c r="E2" i="6"/>
  <c r="E8" i="6"/>
  <c r="F2" i="6"/>
  <c r="F8" i="6"/>
  <c r="G2" i="6"/>
  <c r="G8" i="6"/>
  <c r="H2" i="6"/>
  <c r="H8" i="6"/>
  <c r="I2" i="6"/>
  <c r="I8" i="6"/>
  <c r="J2" i="6"/>
  <c r="J8" i="6"/>
  <c r="K2" i="6"/>
  <c r="K8" i="6"/>
  <c r="L8" i="6"/>
  <c r="M2" i="6"/>
  <c r="L2" i="6"/>
  <c r="M8" i="6"/>
  <c r="N2" i="6"/>
  <c r="N8" i="6"/>
  <c r="O2" i="6"/>
  <c r="O8" i="6"/>
  <c r="P2" i="6"/>
  <c r="P8" i="6"/>
  <c r="Q2" i="6"/>
  <c r="Q8" i="6"/>
  <c r="R2" i="6"/>
  <c r="S4" i="2"/>
  <c r="S3" i="6" s="1"/>
  <c r="R8" i="6"/>
  <c r="U2" i="6"/>
  <c r="U8" i="6"/>
  <c r="V2" i="6"/>
  <c r="V8" i="6"/>
  <c r="W2" i="6"/>
  <c r="W8" i="6"/>
  <c r="X2" i="6"/>
  <c r="X8" i="6"/>
  <c r="Y2" i="6"/>
  <c r="Y8" i="6"/>
  <c r="Z2" i="6"/>
  <c r="Z8" i="6"/>
  <c r="AA2" i="6"/>
  <c r="AA8" i="6"/>
  <c r="AB2" i="6"/>
  <c r="AB8" i="6"/>
  <c r="AC2" i="6"/>
  <c r="AC8" i="6"/>
  <c r="AD2" i="6"/>
  <c r="AD8" i="6"/>
  <c r="AE2" i="6"/>
  <c r="AE8" i="6"/>
  <c r="AF2" i="6"/>
  <c r="AF8" i="6"/>
  <c r="AG8" i="6"/>
  <c r="AH8" i="6"/>
  <c r="AJ8" i="6"/>
  <c r="AK8" i="6"/>
  <c r="R21" i="4"/>
  <c r="E9" i="6"/>
  <c r="F9" i="6"/>
  <c r="G9" i="6"/>
  <c r="H9" i="6"/>
  <c r="I9" i="6"/>
  <c r="J9" i="6"/>
  <c r="K9" i="6"/>
  <c r="L9" i="6"/>
  <c r="M9" i="6"/>
  <c r="N9" i="6"/>
  <c r="O9" i="6"/>
  <c r="P9" i="6"/>
  <c r="Q9" i="6"/>
  <c r="S5" i="2"/>
  <c r="S4" i="6" s="1"/>
  <c r="R9" i="6"/>
  <c r="U9" i="6"/>
  <c r="V9" i="6"/>
  <c r="W9" i="6"/>
  <c r="X9" i="6"/>
  <c r="Y9" i="6"/>
  <c r="Z9" i="6"/>
  <c r="AA9" i="6"/>
  <c r="AB9" i="6"/>
  <c r="AC9" i="6"/>
  <c r="AD9" i="6"/>
  <c r="AE9" i="6"/>
  <c r="AF9" i="6"/>
  <c r="AG9" i="6"/>
  <c r="AI9" i="6"/>
  <c r="AJ9" i="6"/>
  <c r="AK9" i="6"/>
  <c r="R28" i="4"/>
  <c r="R30" i="4"/>
  <c r="R31" i="4" s="1"/>
  <c r="R34" i="4"/>
  <c r="R35" i="4" s="1"/>
  <c r="AP24" i="2"/>
  <c r="AQ30" i="2" s="1"/>
  <c r="F90" i="4"/>
  <c r="E60" i="2"/>
  <c r="F60" i="2"/>
  <c r="G60" i="2"/>
  <c r="H60" i="2"/>
  <c r="F6" i="1"/>
  <c r="G6" i="1" s="1"/>
  <c r="H6" i="1" s="1"/>
  <c r="I6" i="1" s="1"/>
  <c r="J6" i="1" s="1"/>
  <c r="K6" i="1" s="1"/>
  <c r="L6" i="1" s="1"/>
  <c r="M6" i="1" s="1"/>
  <c r="N6" i="1" s="1"/>
  <c r="O6" i="1" s="1"/>
  <c r="P6" i="1" s="1"/>
  <c r="Q6" i="1" s="1"/>
  <c r="R6" i="1" s="1"/>
  <c r="S6" i="1" s="1"/>
  <c r="T6" i="1" s="1"/>
  <c r="U6" i="1" s="1"/>
  <c r="V6" i="1" s="1"/>
  <c r="W6" i="1" s="1"/>
  <c r="X6" i="1" s="1"/>
  <c r="Y6" i="1" s="1"/>
  <c r="Z6" i="1" s="1"/>
  <c r="AA6" i="1" s="1"/>
  <c r="AB6" i="1" s="1"/>
  <c r="AC6" i="1" s="1"/>
  <c r="AD6" i="1" s="1"/>
  <c r="AE6" i="1" s="1"/>
  <c r="AF6" i="1" s="1"/>
  <c r="AG6" i="1" s="1"/>
  <c r="AH6" i="1" s="1"/>
  <c r="AI6" i="1" s="1"/>
  <c r="AJ6" i="1" s="1"/>
  <c r="AK6" i="1" s="1"/>
  <c r="AL6" i="1" s="1"/>
  <c r="AM6" i="1" s="1"/>
  <c r="AN6" i="1" s="1"/>
  <c r="AO6" i="1" s="1"/>
  <c r="AP6" i="1" s="1"/>
  <c r="AQ6" i="1" s="1"/>
  <c r="AR6" i="1" s="1"/>
  <c r="AS6" i="1" s="1"/>
  <c r="AT6" i="1" s="1"/>
  <c r="AU6" i="1" s="1"/>
  <c r="AV6" i="1" s="1"/>
  <c r="AW6" i="1" s="1"/>
  <c r="AX6" i="1" s="1"/>
  <c r="AY6" i="1" s="1"/>
  <c r="AZ6" i="1" s="1"/>
  <c r="BA6" i="1" s="1"/>
  <c r="BB6" i="1" s="1"/>
  <c r="BC6" i="1" s="1"/>
  <c r="BD6" i="1" s="1"/>
  <c r="BE6" i="1" s="1"/>
  <c r="BF6" i="1" s="1"/>
  <c r="BG6" i="1" s="1"/>
  <c r="BH6" i="1" s="1"/>
  <c r="BI6" i="1" s="1"/>
  <c r="BJ6" i="1" s="1"/>
  <c r="BK6" i="1" s="1"/>
  <c r="BL6" i="1" s="1"/>
  <c r="BM6" i="1" s="1"/>
  <c r="BN6" i="1" s="1"/>
  <c r="BO6" i="1" s="1"/>
  <c r="BP6" i="1" s="1"/>
  <c r="BQ6" i="1" s="1"/>
  <c r="BR6" i="1" s="1"/>
  <c r="BS6" i="1" s="1"/>
  <c r="BT6" i="1" s="1"/>
  <c r="BU6" i="1" s="1"/>
  <c r="M14" i="1"/>
  <c r="AB14" i="1"/>
  <c r="AD14" i="1"/>
  <c r="AE14" i="1"/>
  <c r="AH14" i="1"/>
  <c r="C9" i="1"/>
  <c r="H14" i="1"/>
  <c r="A51" i="4"/>
  <c r="A50" i="4"/>
  <c r="D1" i="6"/>
  <c r="E1" i="6"/>
  <c r="F1" i="6"/>
  <c r="G1" i="6"/>
  <c r="H1" i="6"/>
  <c r="I1" i="6"/>
  <c r="J1" i="6"/>
  <c r="K1" i="6"/>
  <c r="L1" i="6"/>
  <c r="M1" i="6"/>
  <c r="N1" i="6"/>
  <c r="O1" i="6"/>
  <c r="P1" i="6"/>
  <c r="Q1" i="6"/>
  <c r="R1" i="6"/>
  <c r="S1" i="6"/>
  <c r="T1" i="6"/>
  <c r="U1" i="6"/>
  <c r="V1" i="6"/>
  <c r="W1" i="6"/>
  <c r="X1" i="6"/>
  <c r="Y1" i="6"/>
  <c r="Z1" i="6"/>
  <c r="AA1" i="6"/>
  <c r="AB1" i="6"/>
  <c r="AC1" i="6"/>
  <c r="AD1" i="6"/>
  <c r="AE1" i="6"/>
  <c r="AF1" i="6"/>
  <c r="AG1" i="6"/>
  <c r="AH1" i="6"/>
  <c r="AI1" i="6"/>
  <c r="AJ1" i="6"/>
  <c r="AK1" i="6"/>
  <c r="AL1" i="6"/>
  <c r="AM1" i="6"/>
  <c r="AN1" i="6"/>
  <c r="AO1" i="6"/>
  <c r="AP1" i="6"/>
  <c r="AQ1" i="6"/>
  <c r="AR1" i="6"/>
  <c r="AS1" i="6"/>
  <c r="AT1" i="6"/>
  <c r="AU1" i="6"/>
  <c r="AV1" i="6"/>
  <c r="AW1" i="6"/>
  <c r="AX1" i="6"/>
  <c r="C1" i="6"/>
  <c r="AU5" i="6"/>
  <c r="AM18" i="1"/>
  <c r="AM19" i="1" s="1"/>
  <c r="AB18" i="1"/>
  <c r="AB19" i="1" s="1"/>
  <c r="AA18" i="1"/>
  <c r="AA19" i="1" s="1"/>
  <c r="I3" i="2"/>
  <c r="H3" i="2"/>
  <c r="F3" i="2"/>
  <c r="G18" i="1"/>
  <c r="G19" i="1" s="1"/>
  <c r="D3" i="2"/>
  <c r="H18" i="1"/>
  <c r="H19" i="1" s="1"/>
  <c r="I18" i="1"/>
  <c r="I19" i="1" s="1"/>
  <c r="A1" i="4"/>
  <c r="AG2" i="6"/>
  <c r="AH2" i="6"/>
  <c r="AI2" i="6"/>
  <c r="AJ2" i="6"/>
  <c r="AL2" i="6"/>
  <c r="AM2" i="6"/>
  <c r="AN2" i="6"/>
  <c r="AO2" i="6"/>
  <c r="AP36" i="6" s="1"/>
  <c r="AP2" i="6"/>
  <c r="AQ2" i="6"/>
  <c r="AR2" i="6"/>
  <c r="AS2" i="6"/>
  <c r="AT2" i="6"/>
  <c r="AU2" i="6"/>
  <c r="AV2" i="6"/>
  <c r="AW2" i="6"/>
  <c r="AX36" i="6" s="1"/>
  <c r="AX2" i="6"/>
  <c r="J3" i="2"/>
  <c r="K3" i="2"/>
  <c r="L3" i="2"/>
  <c r="M3" i="2"/>
  <c r="N3" i="2"/>
  <c r="O3" i="2"/>
  <c r="P3" i="2"/>
  <c r="Q3" i="2"/>
  <c r="R3" i="2"/>
  <c r="S3" i="2"/>
  <c r="T3" i="2"/>
  <c r="U3" i="2"/>
  <c r="V3" i="2"/>
  <c r="W3" i="2"/>
  <c r="X3" i="2"/>
  <c r="Y3" i="2"/>
  <c r="Z3" i="2"/>
  <c r="AA3" i="2"/>
  <c r="AB3" i="2"/>
  <c r="AC3" i="2"/>
  <c r="AD3" i="2"/>
  <c r="AE3" i="2"/>
  <c r="AF3" i="2"/>
  <c r="AG3" i="2"/>
  <c r="AH3" i="2"/>
  <c r="AI3" i="2"/>
  <c r="AJ3" i="2"/>
  <c r="AK3" i="2"/>
  <c r="AL3" i="2"/>
  <c r="AM3" i="2"/>
  <c r="AN3" i="2"/>
  <c r="AO3" i="2"/>
  <c r="AP3" i="2"/>
  <c r="AQ3" i="2"/>
  <c r="E3" i="2"/>
  <c r="G3" i="2"/>
  <c r="B1" i="2"/>
  <c r="P18" i="1"/>
  <c r="P19" i="1" s="1"/>
  <c r="Q18" i="1"/>
  <c r="Q19" i="1" s="1"/>
  <c r="R18" i="1"/>
  <c r="R19" i="1" s="1"/>
  <c r="V18" i="1"/>
  <c r="V19" i="1" s="1"/>
  <c r="W18" i="1"/>
  <c r="W19" i="1" s="1"/>
  <c r="X18" i="1"/>
  <c r="X19" i="1" s="1"/>
  <c r="Z18" i="1"/>
  <c r="Z19" i="1" s="1"/>
  <c r="AC18" i="1"/>
  <c r="AC19" i="1" s="1"/>
  <c r="AD18" i="1"/>
  <c r="AD19" i="1" s="1"/>
  <c r="AF18" i="1"/>
  <c r="AF19" i="1" s="1"/>
  <c r="AI18" i="1"/>
  <c r="AI19" i="1" s="1"/>
  <c r="AK18" i="1"/>
  <c r="AK19" i="1" s="1"/>
  <c r="AL18" i="1"/>
  <c r="AL19" i="1" s="1"/>
  <c r="AN18" i="1"/>
  <c r="AN19" i="1" s="1"/>
  <c r="AO18" i="1"/>
  <c r="AO19" i="1" s="1"/>
  <c r="AP18" i="1"/>
  <c r="AP19" i="1" s="1"/>
  <c r="AQ18" i="1"/>
  <c r="AQ19" i="1" s="1"/>
  <c r="AR18" i="1"/>
  <c r="AR19" i="1" s="1"/>
  <c r="AS18" i="1"/>
  <c r="AS19" i="1" s="1"/>
  <c r="AT18" i="1"/>
  <c r="AT19" i="1" s="1"/>
  <c r="AU18" i="1"/>
  <c r="AU19" i="1" s="1"/>
  <c r="AV18" i="1"/>
  <c r="AV19" i="1" s="1"/>
  <c r="AW18" i="1"/>
  <c r="AW19" i="1" s="1"/>
  <c r="AX18" i="1"/>
  <c r="AX19" i="1" s="1"/>
  <c r="AY18" i="1"/>
  <c r="AY19" i="1" s="1"/>
  <c r="AZ18" i="1"/>
  <c r="AZ19" i="1" s="1"/>
  <c r="BA18" i="1"/>
  <c r="BA19" i="1" s="1"/>
  <c r="K18" i="1"/>
  <c r="K19" i="1" s="1"/>
  <c r="AH18" i="1"/>
  <c r="AH19" i="1" s="1"/>
  <c r="AE18" i="1"/>
  <c r="AE19" i="1" s="1"/>
  <c r="U18" i="1"/>
  <c r="U19" i="1" s="1"/>
  <c r="T18" i="1"/>
  <c r="T19" i="1" s="1"/>
  <c r="Y18" i="1"/>
  <c r="Y19" i="1" s="1"/>
  <c r="S18" i="1"/>
  <c r="S19" i="1" s="1"/>
  <c r="AG18" i="1"/>
  <c r="AG19" i="1" s="1"/>
  <c r="AJ18" i="1"/>
  <c r="AJ19" i="1" s="1"/>
  <c r="L18" i="1"/>
  <c r="L19" i="1" s="1"/>
  <c r="M18" i="1"/>
  <c r="M19" i="1" s="1"/>
  <c r="N18" i="1"/>
  <c r="N19" i="1" s="1"/>
  <c r="J18" i="1"/>
  <c r="J19" i="1" s="1"/>
  <c r="O18" i="1"/>
  <c r="O19" i="1" s="1"/>
  <c r="BV6" i="1" l="1"/>
  <c r="BU7" i="1"/>
  <c r="BT52" i="2" s="1"/>
  <c r="AS36" i="6"/>
  <c r="AI39" i="6"/>
  <c r="AI40" i="6" s="1"/>
  <c r="AJ36" i="6"/>
  <c r="AF27" i="2"/>
  <c r="AH31" i="2"/>
  <c r="P30" i="2"/>
  <c r="AK31" i="2"/>
  <c r="AB53" i="2"/>
  <c r="Q26" i="2"/>
  <c r="AP31" i="2"/>
  <c r="AI31" i="2"/>
  <c r="X6" i="2"/>
  <c r="W14" i="4" s="1"/>
  <c r="W32" i="4" s="1"/>
  <c r="Q30" i="2"/>
  <c r="P4" i="4" s="1"/>
  <c r="P26" i="2"/>
  <c r="N4" i="4"/>
  <c r="P31" i="2"/>
  <c r="AH36" i="6"/>
  <c r="AO31" i="2"/>
  <c r="W5" i="6"/>
  <c r="E14" i="1"/>
  <c r="W14" i="1"/>
  <c r="AP14" i="1"/>
  <c r="S14" i="1"/>
  <c r="R14" i="1"/>
  <c r="O14" i="1"/>
  <c r="J14" i="1"/>
  <c r="F14" i="1"/>
  <c r="AJ31" i="2"/>
  <c r="Y53" i="2"/>
  <c r="L14" i="1"/>
  <c r="D30" i="2"/>
  <c r="C4" i="4" s="1"/>
  <c r="AU36" i="6"/>
  <c r="AM36" i="6"/>
  <c r="AI53" i="2"/>
  <c r="AE17" i="1"/>
  <c r="AC10" i="4" s="1"/>
  <c r="AA17" i="1"/>
  <c r="Y10" i="4" s="1"/>
  <c r="AI17" i="1"/>
  <c r="AG10" i="4" s="1"/>
  <c r="G14" i="1"/>
  <c r="AA14" i="1"/>
  <c r="T14" i="1"/>
  <c r="AY36" i="6"/>
  <c r="AZ36" i="6"/>
  <c r="AV36" i="6"/>
  <c r="AN36" i="6"/>
  <c r="U36" i="6"/>
  <c r="V36" i="4"/>
  <c r="AC12" i="4"/>
  <c r="AD6" i="2"/>
  <c r="AC14" i="4" s="1"/>
  <c r="AC36" i="4" s="1"/>
  <c r="AT36" i="6"/>
  <c r="AK36" i="6"/>
  <c r="V40" i="4"/>
  <c r="AO14" i="1"/>
  <c r="AG17" i="1"/>
  <c r="AE10" i="4" s="1"/>
  <c r="AL17" i="1"/>
  <c r="AJ10" i="4" s="1"/>
  <c r="AG53" i="2"/>
  <c r="AR36" i="6"/>
  <c r="N14" i="1"/>
  <c r="K14" i="1"/>
  <c r="W17" i="1"/>
  <c r="U10" i="4" s="1"/>
  <c r="AF14" i="1"/>
  <c r="Z14" i="1"/>
  <c r="X14" i="1"/>
  <c r="V9" i="1"/>
  <c r="U34" i="2" s="1"/>
  <c r="T5" i="4" s="1"/>
  <c r="AG9" i="1"/>
  <c r="AF34" i="2" s="1"/>
  <c r="AE5" i="4" s="1"/>
  <c r="AG14" i="1"/>
  <c r="L53" i="2"/>
  <c r="X53" i="2"/>
  <c r="F52" i="2"/>
  <c r="P14" i="1"/>
  <c r="Y14" i="1"/>
  <c r="AM10" i="1"/>
  <c r="W53" i="2"/>
  <c r="AW36" i="6"/>
  <c r="AF36" i="6"/>
  <c r="AB6" i="2"/>
  <c r="AA14" i="4" s="1"/>
  <c r="AA40" i="4" s="1"/>
  <c r="O55" i="2"/>
  <c r="N11" i="4" s="1"/>
  <c r="J9" i="1"/>
  <c r="I34" i="2" s="1"/>
  <c r="H5" i="4" s="1"/>
  <c r="T17" i="1"/>
  <c r="R10" i="4" s="1"/>
  <c r="AC53" i="2"/>
  <c r="AD53" i="2"/>
  <c r="S5" i="6"/>
  <c r="S12" i="6" s="1"/>
  <c r="R17" i="4" s="1"/>
  <c r="R14" i="4"/>
  <c r="R36" i="4" s="1"/>
  <c r="AF31" i="2"/>
  <c r="AE4" i="4"/>
  <c r="AG31" i="2"/>
  <c r="AG32" i="2" s="1"/>
  <c r="AP12" i="4"/>
  <c r="AR53" i="2"/>
  <c r="R12" i="4"/>
  <c r="K12" i="4"/>
  <c r="Z9" i="1"/>
  <c r="Y34" i="2" s="1"/>
  <c r="X5" i="4" s="1"/>
  <c r="X9" i="1"/>
  <c r="W34" i="2" s="1"/>
  <c r="V5" i="4" s="1"/>
  <c r="V14" i="1"/>
  <c r="AL36" i="6"/>
  <c r="AB9" i="1"/>
  <c r="AA34" i="2" s="1"/>
  <c r="Z5" i="4" s="1"/>
  <c r="V6" i="2"/>
  <c r="AP9" i="1"/>
  <c r="R9" i="1"/>
  <c r="Q34" i="2" s="1"/>
  <c r="Q43" i="2" s="1"/>
  <c r="L9" i="1"/>
  <c r="K34" i="2" s="1"/>
  <c r="J5" i="4" s="1"/>
  <c r="AC17" i="1"/>
  <c r="AA10" i="4" s="1"/>
  <c r="Y17" i="1"/>
  <c r="W10" i="4" s="1"/>
  <c r="AD9" i="1"/>
  <c r="AC34" i="2" s="1"/>
  <c r="AB5" i="4" s="1"/>
  <c r="AJ14" i="1"/>
  <c r="S53" i="2"/>
  <c r="Z53" i="2"/>
  <c r="AP53" i="2"/>
  <c r="AQ36" i="6"/>
  <c r="J52" i="2"/>
  <c r="K53" i="2" s="1"/>
  <c r="AJ53" i="2"/>
  <c r="AF17" i="1"/>
  <c r="AD10" i="4" s="1"/>
  <c r="X17" i="1"/>
  <c r="V10" i="4" s="1"/>
  <c r="AK9" i="1"/>
  <c r="AJ34" i="2" s="1"/>
  <c r="AJ43" i="2" s="1"/>
  <c r="AQ27" i="2"/>
  <c r="AP3" i="4"/>
  <c r="AR27" i="2"/>
  <c r="T9" i="1"/>
  <c r="S34" i="2" s="1"/>
  <c r="R5" i="4" s="1"/>
  <c r="AO36" i="6"/>
  <c r="AP4" i="4"/>
  <c r="AR31" i="2"/>
  <c r="AF6" i="2"/>
  <c r="AE14" i="4" s="1"/>
  <c r="Q52" i="2"/>
  <c r="R53" i="2" s="1"/>
  <c r="E52" i="2"/>
  <c r="N9" i="1"/>
  <c r="M34" i="2" s="1"/>
  <c r="L5" i="4" s="1"/>
  <c r="F9" i="1"/>
  <c r="E34" i="2" s="1"/>
  <c r="D5" i="4" s="1"/>
  <c r="F71" i="4"/>
  <c r="T6" i="2"/>
  <c r="S14" i="4" s="1"/>
  <c r="T53" i="2"/>
  <c r="S12" i="4"/>
  <c r="U6" i="2"/>
  <c r="T12" i="4"/>
  <c r="U53" i="2"/>
  <c r="V53" i="2"/>
  <c r="W54" i="2" s="1"/>
  <c r="AN15" i="1"/>
  <c r="AN17" i="1" s="1"/>
  <c r="AL10" i="4" s="1"/>
  <c r="AN10" i="1"/>
  <c r="AN11" i="1"/>
  <c r="AN14" i="1" s="1"/>
  <c r="D52" i="2"/>
  <c r="C12" i="4"/>
  <c r="M9" i="1"/>
  <c r="L34" i="2" s="1"/>
  <c r="U9" i="1"/>
  <c r="T34" i="2" s="1"/>
  <c r="AG36" i="6"/>
  <c r="AA53" i="2"/>
  <c r="AI8" i="6"/>
  <c r="AE5" i="6"/>
  <c r="AP17" i="1"/>
  <c r="AN10" i="4" s="1"/>
  <c r="AR9" i="1"/>
  <c r="AQ34" i="2" s="1"/>
  <c r="AD17" i="1"/>
  <c r="AB10" i="4" s="1"/>
  <c r="AE9" i="1"/>
  <c r="AD34" i="2" s="1"/>
  <c r="AP27" i="2"/>
  <c r="AP55" i="2"/>
  <c r="AM6" i="2"/>
  <c r="AM5" i="6" s="1"/>
  <c r="Y36" i="4"/>
  <c r="AR14" i="1"/>
  <c r="O9" i="1"/>
  <c r="N34" i="2" s="1"/>
  <c r="M5" i="4" s="1"/>
  <c r="E9" i="1"/>
  <c r="D34" i="2" s="1"/>
  <c r="C5" i="4" s="1"/>
  <c r="Z17" i="1"/>
  <c r="X10" i="4" s="1"/>
  <c r="AC9" i="1"/>
  <c r="AB34" i="2" s="1"/>
  <c r="Y9" i="1"/>
  <c r="X34" i="2" s="1"/>
  <c r="AM27" i="2"/>
  <c r="AO27" i="2"/>
  <c r="AE53" i="2"/>
  <c r="AF53" i="2"/>
  <c r="AD40" i="4"/>
  <c r="Y32" i="4"/>
  <c r="AH53" i="2"/>
  <c r="V12" i="4"/>
  <c r="AQ14" i="1"/>
  <c r="Q9" i="1"/>
  <c r="P34" i="2" s="1"/>
  <c r="AD3" i="4"/>
  <c r="V17" i="1"/>
  <c r="T10" i="4" s="1"/>
  <c r="AA9" i="1"/>
  <c r="Z34" i="2" s="1"/>
  <c r="W9" i="1"/>
  <c r="V34" i="2" s="1"/>
  <c r="AH27" i="2"/>
  <c r="AJ17" i="1"/>
  <c r="AH10" i="4" s="1"/>
  <c r="AN27" i="2"/>
  <c r="AD32" i="4"/>
  <c r="AI36" i="6"/>
  <c r="AM31" i="2"/>
  <c r="U14" i="1"/>
  <c r="O52" i="2"/>
  <c r="I52" i="2"/>
  <c r="AQ53" i="2"/>
  <c r="AQ9" i="1"/>
  <c r="AP34" i="2" s="1"/>
  <c r="S9" i="1"/>
  <c r="R34" i="2" s="1"/>
  <c r="AB17" i="1"/>
  <c r="Z10" i="4" s="1"/>
  <c r="U17" i="1"/>
  <c r="S10" i="4" s="1"/>
  <c r="AF9" i="1"/>
  <c r="AE34" i="2" s="1"/>
  <c r="AF36" i="2" s="1"/>
  <c r="AK14" i="1"/>
  <c r="AL31" i="2"/>
  <c r="Z5" i="6"/>
  <c r="Q31" i="2"/>
  <c r="P9" i="1"/>
  <c r="O34" i="2" s="1"/>
  <c r="H9" i="1"/>
  <c r="G34" i="2" s="1"/>
  <c r="F5" i="4" s="1"/>
  <c r="E30" i="2"/>
  <c r="AF43" i="2"/>
  <c r="AE13" i="4" s="1"/>
  <c r="P52" i="2"/>
  <c r="P53" i="2" s="1"/>
  <c r="N52" i="2"/>
  <c r="N53" i="2" s="1"/>
  <c r="G52" i="2"/>
  <c r="AD12" i="4"/>
  <c r="Y12" i="4"/>
  <c r="AK55" i="2"/>
  <c r="AQ31" i="2"/>
  <c r="AQ55" i="2"/>
  <c r="AO3" i="4"/>
  <c r="AO10" i="4"/>
  <c r="AO6" i="2"/>
  <c r="AO5" i="6" s="1"/>
  <c r="AO53" i="2"/>
  <c r="AO34" i="2"/>
  <c r="AO43" i="2" s="1"/>
  <c r="AN3" i="4"/>
  <c r="AN53" i="2"/>
  <c r="AN6" i="2"/>
  <c r="AN5" i="6" s="1"/>
  <c r="AO17" i="1"/>
  <c r="AM10" i="4" s="1"/>
  <c r="AO9" i="1"/>
  <c r="AN34" i="2" s="1"/>
  <c r="AN43" i="2" s="1"/>
  <c r="AN31" i="2"/>
  <c r="AL27" i="2"/>
  <c r="AM11" i="1"/>
  <c r="AM15" i="1"/>
  <c r="AM7" i="1"/>
  <c r="AL52" i="2" s="1"/>
  <c r="AL53" i="2" s="1"/>
  <c r="AM12" i="1"/>
  <c r="AM16" i="1"/>
  <c r="AK27" i="2"/>
  <c r="AK6" i="2"/>
  <c r="AK53" i="2"/>
  <c r="AJ12" i="4"/>
  <c r="AL14" i="1"/>
  <c r="AL9" i="1"/>
  <c r="AK34" i="2" s="1"/>
  <c r="AK43" i="2" s="1"/>
  <c r="AJ13" i="4" s="1"/>
  <c r="AJ27" i="2"/>
  <c r="AI12" i="4"/>
  <c r="AJ6" i="2"/>
  <c r="AK17" i="1"/>
  <c r="AI10" i="4" s="1"/>
  <c r="AI27" i="2"/>
  <c r="AJ9" i="1"/>
  <c r="AI34" i="2" s="1"/>
  <c r="AH5" i="4" s="1"/>
  <c r="AG3" i="4"/>
  <c r="AG12" i="4"/>
  <c r="AI14" i="1"/>
  <c r="AI9" i="1"/>
  <c r="AH34" i="2" s="1"/>
  <c r="AH43" i="2" s="1"/>
  <c r="AH6" i="2"/>
  <c r="AG27" i="2"/>
  <c r="AG28" i="2" s="1"/>
  <c r="AM12" i="4"/>
  <c r="H52" i="2"/>
  <c r="G12" i="4"/>
  <c r="P3" i="4"/>
  <c r="Q27" i="2"/>
  <c r="Q55" i="2"/>
  <c r="P11" i="4" s="1"/>
  <c r="AN12" i="4"/>
  <c r="AI6" i="2"/>
  <c r="AI5" i="6" s="1"/>
  <c r="AH12" i="4"/>
  <c r="X12" i="4"/>
  <c r="Y6" i="2"/>
  <c r="AH17" i="1"/>
  <c r="AL12" i="4"/>
  <c r="AB12" i="4"/>
  <c r="AC6" i="2"/>
  <c r="M53" i="2"/>
  <c r="AQ6" i="2"/>
  <c r="AF12" i="4"/>
  <c r="AG6" i="2"/>
  <c r="AP6" i="2"/>
  <c r="AP5" i="6" s="1"/>
  <c r="AO12" i="4"/>
  <c r="Z12" i="4"/>
  <c r="AA6" i="2"/>
  <c r="K9" i="1"/>
  <c r="J34" i="2" s="1"/>
  <c r="I9" i="1"/>
  <c r="H34" i="2" s="1"/>
  <c r="G9" i="1"/>
  <c r="F34" i="2" s="1"/>
  <c r="D26" i="2"/>
  <c r="E26" i="2"/>
  <c r="E18" i="2"/>
  <c r="AH9" i="1"/>
  <c r="AG34" i="2" s="1"/>
  <c r="R18" i="2"/>
  <c r="S30" i="2" s="1"/>
  <c r="R26" i="2"/>
  <c r="R30" i="2"/>
  <c r="O4" i="4"/>
  <c r="P55" i="2"/>
  <c r="O11" i="4" s="1"/>
  <c r="AM3" i="4"/>
  <c r="AK3" i="4"/>
  <c r="AH3" i="4"/>
  <c r="AH55" i="2"/>
  <c r="Z54" i="2" l="1"/>
  <c r="AD5" i="6"/>
  <c r="Y54" i="2"/>
  <c r="L36" i="2"/>
  <c r="L37" i="2" s="1"/>
  <c r="AP32" i="2"/>
  <c r="AQ32" i="2"/>
  <c r="AQ54" i="2"/>
  <c r="AJ54" i="2"/>
  <c r="BS12" i="4"/>
  <c r="BT6" i="2"/>
  <c r="BT53" i="2"/>
  <c r="BT54" i="2" s="1"/>
  <c r="K36" i="2"/>
  <c r="AI32" i="2"/>
  <c r="BW6" i="1"/>
  <c r="BV7" i="1"/>
  <c r="BU52" i="2" s="1"/>
  <c r="L54" i="2"/>
  <c r="T5" i="6"/>
  <c r="M36" i="2"/>
  <c r="M37" i="2" s="1"/>
  <c r="AJ32" i="2"/>
  <c r="AK32" i="2"/>
  <c r="M54" i="2"/>
  <c r="AL32" i="2"/>
  <c r="AA54" i="2"/>
  <c r="AH32" i="2"/>
  <c r="AH54" i="2"/>
  <c r="W36" i="4"/>
  <c r="P5" i="4"/>
  <c r="AF5" i="6"/>
  <c r="AI5" i="4"/>
  <c r="AE54" i="2"/>
  <c r="W40" i="4"/>
  <c r="AC54" i="2"/>
  <c r="AG54" i="2"/>
  <c r="Q32" i="2"/>
  <c r="X5" i="6"/>
  <c r="O3" i="4"/>
  <c r="P27" i="2"/>
  <c r="Q28" i="2" s="1"/>
  <c r="K5" i="4"/>
  <c r="O36" i="2"/>
  <c r="AC36" i="2"/>
  <c r="Q53" i="2"/>
  <c r="Q54" i="2" s="1"/>
  <c r="AE43" i="2"/>
  <c r="AD13" i="4" s="1"/>
  <c r="N36" i="2"/>
  <c r="AO32" i="2"/>
  <c r="G53" i="2"/>
  <c r="AN28" i="2"/>
  <c r="AO28" i="2"/>
  <c r="AD54" i="2"/>
  <c r="AN32" i="2"/>
  <c r="AB5" i="6"/>
  <c r="X54" i="2"/>
  <c r="F53" i="2"/>
  <c r="AF55" i="2"/>
  <c r="AE38" i="4" s="1"/>
  <c r="AE39" i="4" s="1"/>
  <c r="AK54" i="2"/>
  <c r="T54" i="2"/>
  <c r="S13" i="6"/>
  <c r="R24" i="4" s="1"/>
  <c r="AC40" i="4"/>
  <c r="AA36" i="4"/>
  <c r="AC32" i="4"/>
  <c r="AA32" i="4"/>
  <c r="R32" i="4"/>
  <c r="R40" i="4"/>
  <c r="N54" i="2"/>
  <c r="J53" i="2"/>
  <c r="K54" i="2" s="1"/>
  <c r="AB54" i="2"/>
  <c r="Q36" i="2"/>
  <c r="AJ38" i="4"/>
  <c r="AJ39" i="4" s="1"/>
  <c r="AL54" i="2"/>
  <c r="AE55" i="2"/>
  <c r="AF54" i="2"/>
  <c r="AQ43" i="2"/>
  <c r="AP5" i="4"/>
  <c r="AR36" i="2"/>
  <c r="AR28" i="2"/>
  <c r="AS28" i="2"/>
  <c r="AI28" i="2"/>
  <c r="U14" i="4"/>
  <c r="V5" i="6"/>
  <c r="AK36" i="2"/>
  <c r="AM9" i="1"/>
  <c r="AL34" i="2" s="1"/>
  <c r="AL43" i="2" s="1"/>
  <c r="AL49" i="2" s="1"/>
  <c r="AQ5" i="6"/>
  <c r="AP14" i="4"/>
  <c r="AJ5" i="4"/>
  <c r="S54" i="2"/>
  <c r="AR54" i="2"/>
  <c r="AS54" i="2"/>
  <c r="AM55" i="2"/>
  <c r="AN9" i="1"/>
  <c r="AM34" i="2" s="1"/>
  <c r="AM43" i="2" s="1"/>
  <c r="AL13" i="4" s="1"/>
  <c r="V54" i="2"/>
  <c r="AM32" i="2"/>
  <c r="AJ28" i="2"/>
  <c r="AO54" i="2"/>
  <c r="AR32" i="2"/>
  <c r="AS32" i="2"/>
  <c r="AH28" i="2"/>
  <c r="AM28" i="2"/>
  <c r="U5" i="4"/>
  <c r="V36" i="2"/>
  <c r="O53" i="2"/>
  <c r="O54" i="2" s="1"/>
  <c r="Y5" i="4"/>
  <c r="Z36" i="2"/>
  <c r="AA5" i="4"/>
  <c r="AB36" i="2"/>
  <c r="S5" i="4"/>
  <c r="T36" i="2"/>
  <c r="U36" i="2"/>
  <c r="AK12" i="4"/>
  <c r="AK28" i="2"/>
  <c r="AL28" i="2"/>
  <c r="AD5" i="4"/>
  <c r="AE36" i="2"/>
  <c r="AF37" i="2" s="1"/>
  <c r="AP54" i="2"/>
  <c r="U54" i="2"/>
  <c r="AL6" i="2"/>
  <c r="AL5" i="6" s="1"/>
  <c r="AI55" i="2"/>
  <c r="D4" i="4"/>
  <c r="E32" i="2"/>
  <c r="AP28" i="2"/>
  <c r="D6" i="2"/>
  <c r="E53" i="2"/>
  <c r="E36" i="2"/>
  <c r="E37" i="2" s="1"/>
  <c r="W36" i="2"/>
  <c r="W37" i="2" s="1"/>
  <c r="W5" i="4"/>
  <c r="X36" i="2"/>
  <c r="AJ55" i="2"/>
  <c r="AN55" i="2"/>
  <c r="O5" i="4"/>
  <c r="P43" i="2"/>
  <c r="Q49" i="2" s="1"/>
  <c r="P36" i="2"/>
  <c r="AQ28" i="2"/>
  <c r="AM53" i="2"/>
  <c r="AM54" i="2" s="1"/>
  <c r="U5" i="6"/>
  <c r="T14" i="4"/>
  <c r="Y36" i="2"/>
  <c r="N5" i="4"/>
  <c r="O43" i="2"/>
  <c r="S36" i="2"/>
  <c r="Q5" i="4"/>
  <c r="R36" i="2"/>
  <c r="AO55" i="2"/>
  <c r="AI54" i="2"/>
  <c r="AC5" i="4"/>
  <c r="AD36" i="2"/>
  <c r="AD37" i="2" s="1"/>
  <c r="AI43" i="2"/>
  <c r="AJ49" i="2" s="1"/>
  <c r="AA36" i="2"/>
  <c r="AO49" i="2"/>
  <c r="AO5" i="4"/>
  <c r="AP43" i="2"/>
  <c r="AP49" i="2" s="1"/>
  <c r="AN13" i="4"/>
  <c r="AP36" i="2"/>
  <c r="AN5" i="4"/>
  <c r="AM13" i="4"/>
  <c r="AM5" i="4"/>
  <c r="AO36" i="2"/>
  <c r="AM17" i="1"/>
  <c r="AM14" i="1"/>
  <c r="AK49" i="2"/>
  <c r="AJ14" i="4"/>
  <c r="AK5" i="6"/>
  <c r="AI14" i="4"/>
  <c r="AJ5" i="6"/>
  <c r="AJ36" i="2"/>
  <c r="AG14" i="4"/>
  <c r="AH5" i="6"/>
  <c r="AG5" i="4"/>
  <c r="AI36" i="2"/>
  <c r="E27" i="2"/>
  <c r="E28" i="2" s="1"/>
  <c r="E55" i="2"/>
  <c r="D11" i="4" s="1"/>
  <c r="D3" i="4"/>
  <c r="E43" i="2"/>
  <c r="AG43" i="2"/>
  <c r="AH49" i="2" s="1"/>
  <c r="AF5" i="4"/>
  <c r="F67" i="4" s="1"/>
  <c r="AH36" i="2"/>
  <c r="AG36" i="2"/>
  <c r="AG37" i="2" s="1"/>
  <c r="AB14" i="4"/>
  <c r="AC5" i="6"/>
  <c r="AN14" i="4"/>
  <c r="AN40" i="4" s="1"/>
  <c r="E5" i="4"/>
  <c r="F36" i="2"/>
  <c r="AF14" i="4"/>
  <c r="AG5" i="6"/>
  <c r="AG13" i="4"/>
  <c r="AG38" i="4" s="1"/>
  <c r="AG39" i="4" s="1"/>
  <c r="Q4" i="4"/>
  <c r="R31" i="2"/>
  <c r="R32" i="2" s="1"/>
  <c r="AH14" i="4"/>
  <c r="H53" i="2"/>
  <c r="I53" i="2"/>
  <c r="G5" i="4"/>
  <c r="H36" i="2"/>
  <c r="X14" i="4"/>
  <c r="Y5" i="6"/>
  <c r="R4" i="4"/>
  <c r="S31" i="2"/>
  <c r="AI13" i="4"/>
  <c r="S18" i="2"/>
  <c r="S26" i="2"/>
  <c r="I5" i="4"/>
  <c r="J36" i="2"/>
  <c r="F26" i="2"/>
  <c r="F18" i="2"/>
  <c r="F30" i="2"/>
  <c r="R55" i="2"/>
  <c r="Q11" i="4" s="1"/>
  <c r="R27" i="2"/>
  <c r="R28" i="2" s="1"/>
  <c r="Q3" i="4"/>
  <c r="R43" i="2"/>
  <c r="R49" i="2" s="1"/>
  <c r="AO14" i="4"/>
  <c r="AO40" i="4" s="1"/>
  <c r="AL14" i="4"/>
  <c r="AL40" i="4" s="1"/>
  <c r="AM36" i="2"/>
  <c r="I36" i="2"/>
  <c r="S32" i="4"/>
  <c r="S40" i="4"/>
  <c r="S36" i="4"/>
  <c r="G36" i="2"/>
  <c r="AQ36" i="2"/>
  <c r="AM14" i="4"/>
  <c r="AM40" i="4" s="1"/>
  <c r="AF10" i="4"/>
  <c r="F68" i="4" s="1"/>
  <c r="AG55" i="2"/>
  <c r="D55" i="2"/>
  <c r="C11" i="4" s="1"/>
  <c r="C3" i="4"/>
  <c r="D43" i="2"/>
  <c r="D4" i="2" s="1"/>
  <c r="Z14" i="4"/>
  <c r="AA5" i="6"/>
  <c r="AE32" i="4"/>
  <c r="AE40" i="4"/>
  <c r="AE36" i="4"/>
  <c r="BS14" i="4" l="1"/>
  <c r="BT5" i="6"/>
  <c r="BT12" i="4"/>
  <c r="BU6" i="2"/>
  <c r="BU53" i="2"/>
  <c r="BU54" i="2" s="1"/>
  <c r="BX6" i="1"/>
  <c r="BY6" i="1" s="1"/>
  <c r="BZ6" i="1" s="1"/>
  <c r="CA6" i="1" s="1"/>
  <c r="CB6" i="1" s="1"/>
  <c r="CC6" i="1" s="1"/>
  <c r="CD6" i="1" s="1"/>
  <c r="CE6" i="1" s="1"/>
  <c r="CF6" i="1" s="1"/>
  <c r="CG6" i="1" s="1"/>
  <c r="CH6" i="1" s="1"/>
  <c r="CI6" i="1" s="1"/>
  <c r="CJ6" i="1" s="1"/>
  <c r="CK6" i="1" s="1"/>
  <c r="CL6" i="1" s="1"/>
  <c r="CM6" i="1" s="1"/>
  <c r="CN6" i="1" s="1"/>
  <c r="CO6" i="1" s="1"/>
  <c r="CP6" i="1" s="1"/>
  <c r="CQ6" i="1" s="1"/>
  <c r="CR6" i="1" s="1"/>
  <c r="CS6" i="1" s="1"/>
  <c r="CT6" i="1" s="1"/>
  <c r="CU6" i="1" s="1"/>
  <c r="CV6" i="1" s="1"/>
  <c r="CW6" i="1" s="1"/>
  <c r="CX6" i="1" s="1"/>
  <c r="CY6" i="1" s="1"/>
  <c r="CZ6" i="1" s="1"/>
  <c r="DA6" i="1" s="1"/>
  <c r="DB6" i="1" s="1"/>
  <c r="DC6" i="1" s="1"/>
  <c r="BW7" i="1"/>
  <c r="BV52" i="2" s="1"/>
  <c r="AM49" i="2"/>
  <c r="N37" i="2"/>
  <c r="AD38" i="4"/>
  <c r="AD39" i="4" s="1"/>
  <c r="R54" i="2"/>
  <c r="Q37" i="2"/>
  <c r="AF49" i="2"/>
  <c r="H54" i="2"/>
  <c r="O37" i="2"/>
  <c r="AQ37" i="2"/>
  <c r="AK14" i="4"/>
  <c r="AK32" i="4" s="1"/>
  <c r="R37" i="2"/>
  <c r="G54" i="2"/>
  <c r="AK5" i="4"/>
  <c r="AN36" i="2"/>
  <c r="AO37" i="2" s="1"/>
  <c r="AK13" i="4"/>
  <c r="AP50" i="2"/>
  <c r="AI38" i="4"/>
  <c r="AI39" i="4" s="1"/>
  <c r="AN54" i="2"/>
  <c r="S37" i="2"/>
  <c r="Y37" i="2"/>
  <c r="AA37" i="2"/>
  <c r="AK37" i="2"/>
  <c r="AN49" i="2"/>
  <c r="AO50" i="2" s="1"/>
  <c r="G37" i="2"/>
  <c r="AL5" i="4"/>
  <c r="AM50" i="2"/>
  <c r="AL36" i="2"/>
  <c r="AL37" i="2" s="1"/>
  <c r="AQ49" i="2"/>
  <c r="AQ50" i="2" s="1"/>
  <c r="P49" i="2"/>
  <c r="Q50" i="2" s="1"/>
  <c r="Q4" i="2" s="1"/>
  <c r="U32" i="4"/>
  <c r="U40" i="4"/>
  <c r="U36" i="4"/>
  <c r="AR37" i="2"/>
  <c r="AS37" i="2"/>
  <c r="AM38" i="4"/>
  <c r="AM39" i="4" s="1"/>
  <c r="AP13" i="4"/>
  <c r="AP38" i="4" s="1"/>
  <c r="AP39" i="4" s="1"/>
  <c r="AR49" i="2"/>
  <c r="Z37" i="2"/>
  <c r="AL38" i="4"/>
  <c r="AL39" i="4" s="1"/>
  <c r="AP32" i="4"/>
  <c r="AP40" i="4"/>
  <c r="AP36" i="4"/>
  <c r="AI49" i="2"/>
  <c r="AI50" i="2" s="1"/>
  <c r="AH13" i="4"/>
  <c r="AH38" i="4" s="1"/>
  <c r="AH39" i="4" s="1"/>
  <c r="I37" i="2"/>
  <c r="AK50" i="2"/>
  <c r="E54" i="2"/>
  <c r="F54" i="2"/>
  <c r="P54" i="2"/>
  <c r="P37" i="2"/>
  <c r="J37" i="2"/>
  <c r="F37" i="2"/>
  <c r="AJ37" i="2"/>
  <c r="C14" i="4"/>
  <c r="D5" i="6"/>
  <c r="AK10" i="4"/>
  <c r="AL55" i="2"/>
  <c r="T36" i="4"/>
  <c r="T40" i="4"/>
  <c r="T32" i="4"/>
  <c r="U37" i="2"/>
  <c r="R50" i="2"/>
  <c r="T37" i="2"/>
  <c r="AL50" i="2"/>
  <c r="AB37" i="2"/>
  <c r="AN38" i="4"/>
  <c r="AN39" i="4" s="1"/>
  <c r="X37" i="2"/>
  <c r="AE37" i="2"/>
  <c r="V37" i="2"/>
  <c r="AC37" i="2"/>
  <c r="AO13" i="4"/>
  <c r="AO38" i="4" s="1"/>
  <c r="AP37" i="2"/>
  <c r="AJ36" i="4"/>
  <c r="AJ40" i="4"/>
  <c r="AJ32" i="4"/>
  <c r="AI40" i="4"/>
  <c r="AI32" i="4"/>
  <c r="AI36" i="4"/>
  <c r="AI37" i="2"/>
  <c r="AG40" i="4"/>
  <c r="AG36" i="4"/>
  <c r="AG32" i="4"/>
  <c r="Z32" i="4"/>
  <c r="Z40" i="4"/>
  <c r="Z36" i="4"/>
  <c r="H37" i="2"/>
  <c r="AH37" i="2"/>
  <c r="E4" i="4"/>
  <c r="F31" i="2"/>
  <c r="F32" i="2" s="1"/>
  <c r="I54" i="2"/>
  <c r="J54" i="2"/>
  <c r="AF13" i="4"/>
  <c r="AG49" i="2"/>
  <c r="C13" i="4"/>
  <c r="D3" i="6"/>
  <c r="AL32" i="4"/>
  <c r="AL36" i="4"/>
  <c r="AO36" i="4"/>
  <c r="AO32" i="4"/>
  <c r="G26" i="2"/>
  <c r="G18" i="2"/>
  <c r="G30" i="2"/>
  <c r="E49" i="2"/>
  <c r="E50" i="2" s="1"/>
  <c r="S32" i="2"/>
  <c r="K37" i="2"/>
  <c r="E3" i="4"/>
  <c r="F27" i="2"/>
  <c r="F28" i="2" s="1"/>
  <c r="F43" i="2"/>
  <c r="F49" i="2" s="1"/>
  <c r="F55" i="2"/>
  <c r="E11" i="4" s="1"/>
  <c r="S55" i="2"/>
  <c r="R3" i="4"/>
  <c r="S43" i="2"/>
  <c r="S27" i="2"/>
  <c r="S28" i="2" s="1"/>
  <c r="AF32" i="4"/>
  <c r="AF40" i="4"/>
  <c r="AF36" i="4"/>
  <c r="AN32" i="4"/>
  <c r="AN36" i="4"/>
  <c r="AM32" i="4"/>
  <c r="AM36" i="4"/>
  <c r="T26" i="2"/>
  <c r="T30" i="2"/>
  <c r="T18" i="2"/>
  <c r="X32" i="4"/>
  <c r="X40" i="4"/>
  <c r="X36" i="4"/>
  <c r="AH32" i="4"/>
  <c r="AH40" i="4"/>
  <c r="AH36" i="4"/>
  <c r="AB32" i="4"/>
  <c r="AB40" i="4"/>
  <c r="AB36" i="4"/>
  <c r="BV6" i="2" l="1"/>
  <c r="BV53" i="2"/>
  <c r="BV54" i="2" s="1"/>
  <c r="BU12" i="4"/>
  <c r="BU5" i="6"/>
  <c r="BT14" i="4"/>
  <c r="BS40" i="4"/>
  <c r="BS32" i="4"/>
  <c r="BS36" i="4"/>
  <c r="AK36" i="4"/>
  <c r="AN37" i="2"/>
  <c r="AG50" i="2"/>
  <c r="AK40" i="4"/>
  <c r="AK38" i="4"/>
  <c r="AK39" i="4" s="1"/>
  <c r="R4" i="2"/>
  <c r="R6" i="2" s="1"/>
  <c r="E4" i="2"/>
  <c r="E6" i="2" s="1"/>
  <c r="AN50" i="2"/>
  <c r="AH50" i="2"/>
  <c r="AM37" i="2"/>
  <c r="P13" i="4"/>
  <c r="P30" i="4" s="1"/>
  <c r="P31" i="4" s="1"/>
  <c r="Q3" i="6"/>
  <c r="AR50" i="2"/>
  <c r="AS50" i="2"/>
  <c r="AJ50" i="2"/>
  <c r="F50" i="2"/>
  <c r="F4" i="2" s="1"/>
  <c r="C36" i="4"/>
  <c r="C40" i="4"/>
  <c r="C32" i="4"/>
  <c r="AO39" i="4"/>
  <c r="Q13" i="4"/>
  <c r="AF38" i="4"/>
  <c r="U30" i="2"/>
  <c r="U18" i="2"/>
  <c r="U26" i="2"/>
  <c r="F4" i="4"/>
  <c r="G31" i="2"/>
  <c r="G32" i="2" s="1"/>
  <c r="S4" i="4"/>
  <c r="T31" i="2"/>
  <c r="T32" i="2" s="1"/>
  <c r="H18" i="2"/>
  <c r="H26" i="2"/>
  <c r="H30" i="2"/>
  <c r="D12" i="6"/>
  <c r="D13" i="6"/>
  <c r="F3" i="4"/>
  <c r="G27" i="2"/>
  <c r="G28" i="2" s="1"/>
  <c r="G55" i="2"/>
  <c r="F11" i="4" s="1"/>
  <c r="G43" i="2"/>
  <c r="G49" i="2" s="1"/>
  <c r="G50" i="2" s="1"/>
  <c r="C30" i="4"/>
  <c r="C31" i="4" s="1"/>
  <c r="C34" i="4"/>
  <c r="C35" i="4" s="1"/>
  <c r="C38" i="4"/>
  <c r="C39" i="4" s="1"/>
  <c r="T43" i="2"/>
  <c r="S3" i="4"/>
  <c r="T55" i="2"/>
  <c r="T27" i="2"/>
  <c r="T28" i="2" s="1"/>
  <c r="S60" i="2"/>
  <c r="S61" i="2"/>
  <c r="S59" i="2"/>
  <c r="R13" i="4"/>
  <c r="R38" i="4" s="1"/>
  <c r="R39" i="4" s="1"/>
  <c r="S62" i="2"/>
  <c r="S63" i="2"/>
  <c r="S49" i="2"/>
  <c r="S50" i="2" s="1"/>
  <c r="BT40" i="4" l="1"/>
  <c r="BT32" i="4"/>
  <c r="BT36" i="4"/>
  <c r="BV5" i="6"/>
  <c r="BU14" i="4"/>
  <c r="R3" i="6"/>
  <c r="E3" i="6"/>
  <c r="D13" i="4"/>
  <c r="D38" i="4" s="1"/>
  <c r="D39" i="4" s="1"/>
  <c r="P38" i="4"/>
  <c r="P39" i="4" s="1"/>
  <c r="P34" i="4"/>
  <c r="P35" i="4" s="1"/>
  <c r="D19" i="6"/>
  <c r="D29" i="6" s="1"/>
  <c r="C18" i="4" s="1"/>
  <c r="C17" i="4"/>
  <c r="U55" i="2"/>
  <c r="U43" i="2"/>
  <c r="T3" i="4"/>
  <c r="U27" i="2"/>
  <c r="U28" i="2" s="1"/>
  <c r="AF39" i="4"/>
  <c r="G4" i="4"/>
  <c r="H31" i="2"/>
  <c r="H32" i="2" s="1"/>
  <c r="V26" i="2"/>
  <c r="V18" i="2"/>
  <c r="V30" i="2"/>
  <c r="T48" i="2"/>
  <c r="T45" i="2"/>
  <c r="T60" i="2" s="1"/>
  <c r="S13" i="4"/>
  <c r="S38" i="4" s="1"/>
  <c r="S39" i="4" s="1"/>
  <c r="T46" i="2"/>
  <c r="T61" i="2" s="1"/>
  <c r="T44" i="2"/>
  <c r="T59" i="2" s="1"/>
  <c r="T47" i="2"/>
  <c r="T62" i="2" s="1"/>
  <c r="T49" i="2"/>
  <c r="T50" i="2" s="1"/>
  <c r="H55" i="2"/>
  <c r="G11" i="4" s="1"/>
  <c r="G3" i="4"/>
  <c r="H43" i="2"/>
  <c r="H49" i="2" s="1"/>
  <c r="H50" i="2" s="1"/>
  <c r="H27" i="2"/>
  <c r="H28" i="2" s="1"/>
  <c r="T4" i="4"/>
  <c r="U31" i="2"/>
  <c r="U32" i="2" s="1"/>
  <c r="D30" i="4"/>
  <c r="D31" i="4" s="1"/>
  <c r="D34" i="4"/>
  <c r="D35" i="4" s="1"/>
  <c r="G4" i="2"/>
  <c r="I26" i="2"/>
  <c r="I18" i="2"/>
  <c r="I30" i="2"/>
  <c r="Q30" i="4"/>
  <c r="Q31" i="4" s="1"/>
  <c r="Q38" i="4"/>
  <c r="Q39" i="4" s="1"/>
  <c r="Q34" i="4"/>
  <c r="Q35" i="4" s="1"/>
  <c r="D14" i="4"/>
  <c r="E5" i="6"/>
  <c r="Q14" i="4"/>
  <c r="R5" i="6"/>
  <c r="R13" i="6" s="1"/>
  <c r="F6" i="2"/>
  <c r="F3" i="6"/>
  <c r="E13" i="4"/>
  <c r="D20" i="6"/>
  <c r="D30" i="6" s="1"/>
  <c r="C25" i="4" s="1"/>
  <c r="C24" i="4"/>
  <c r="E13" i="6" l="1"/>
  <c r="BU36" i="4"/>
  <c r="BU40" i="4"/>
  <c r="BU32" i="4"/>
  <c r="R12" i="6"/>
  <c r="Q17" i="4" s="1"/>
  <c r="H4" i="2"/>
  <c r="H3" i="6" s="1"/>
  <c r="E12" i="6"/>
  <c r="D17" i="4" s="1"/>
  <c r="D24" i="4"/>
  <c r="U47" i="2"/>
  <c r="U62" i="2" s="1"/>
  <c r="S34" i="4"/>
  <c r="S35" i="4" s="1"/>
  <c r="U4" i="4"/>
  <c r="V31" i="2"/>
  <c r="V32" i="2" s="1"/>
  <c r="E17" i="6"/>
  <c r="C23" i="4"/>
  <c r="D27" i="6"/>
  <c r="C26" i="4" s="1"/>
  <c r="H4" i="4"/>
  <c r="I31" i="2"/>
  <c r="I32" i="2" s="1"/>
  <c r="U44" i="2"/>
  <c r="U59" i="2" s="1"/>
  <c r="T4" i="2"/>
  <c r="T3" i="6" s="1"/>
  <c r="T12" i="6" s="1"/>
  <c r="S21" i="4"/>
  <c r="W26" i="2"/>
  <c r="W18" i="2"/>
  <c r="W30" i="2"/>
  <c r="E30" i="4"/>
  <c r="E31" i="4" s="1"/>
  <c r="E34" i="4"/>
  <c r="E35" i="4" s="1"/>
  <c r="E38" i="4"/>
  <c r="E39" i="4" s="1"/>
  <c r="Q36" i="4"/>
  <c r="Q32" i="4"/>
  <c r="Q40" i="4"/>
  <c r="J26" i="2"/>
  <c r="J18" i="2"/>
  <c r="J30" i="2"/>
  <c r="U46" i="2"/>
  <c r="U61" i="2" s="1"/>
  <c r="S30" i="4"/>
  <c r="S31" i="4" s="1"/>
  <c r="V55" i="2"/>
  <c r="V43" i="2"/>
  <c r="U3" i="4"/>
  <c r="V27" i="2"/>
  <c r="V28" i="2" s="1"/>
  <c r="H3" i="4"/>
  <c r="I43" i="2"/>
  <c r="I49" i="2" s="1"/>
  <c r="I50" i="2" s="1"/>
  <c r="I55" i="2"/>
  <c r="H11" i="4" s="1"/>
  <c r="I27" i="2"/>
  <c r="I28" i="2" s="1"/>
  <c r="T13" i="4"/>
  <c r="T38" i="4" s="1"/>
  <c r="T39" i="4" s="1"/>
  <c r="U49" i="2"/>
  <c r="U50" i="2" s="1"/>
  <c r="Q24" i="4"/>
  <c r="E14" i="4"/>
  <c r="F5" i="6"/>
  <c r="F12" i="6" s="1"/>
  <c r="F13" i="4"/>
  <c r="G3" i="6"/>
  <c r="G6" i="2"/>
  <c r="U45" i="2"/>
  <c r="U60" i="2" s="1"/>
  <c r="T5" i="2"/>
  <c r="T4" i="6" s="1"/>
  <c r="T13" i="6" s="1"/>
  <c r="S28" i="4"/>
  <c r="D32" i="4"/>
  <c r="D40" i="4"/>
  <c r="D36" i="4"/>
  <c r="S11" i="4"/>
  <c r="T63" i="2"/>
  <c r="U48" i="2" s="1"/>
  <c r="C16" i="4"/>
  <c r="E16" i="6"/>
  <c r="D26" i="6"/>
  <c r="C19" i="4" s="1"/>
  <c r="H6" i="2" l="1"/>
  <c r="G13" i="4"/>
  <c r="I4" i="2"/>
  <c r="I6" i="2" s="1"/>
  <c r="E17" i="4"/>
  <c r="E23" i="6"/>
  <c r="E26" i="6" s="1"/>
  <c r="D19" i="4" s="1"/>
  <c r="F30" i="4"/>
  <c r="F31" i="4" s="1"/>
  <c r="F34" i="4"/>
  <c r="F35" i="4" s="1"/>
  <c r="F38" i="4"/>
  <c r="F39" i="4" s="1"/>
  <c r="V46" i="2"/>
  <c r="V61" i="2" s="1"/>
  <c r="T30" i="4"/>
  <c r="T31" i="4" s="1"/>
  <c r="T11" i="4"/>
  <c r="C21" i="4"/>
  <c r="C20" i="4"/>
  <c r="F13" i="6"/>
  <c r="J31" i="2"/>
  <c r="J32" i="2" s="1"/>
  <c r="I4" i="4"/>
  <c r="U13" i="4"/>
  <c r="U38" i="4" s="1"/>
  <c r="U39" i="4" s="1"/>
  <c r="V49" i="2"/>
  <c r="V50" i="2" s="1"/>
  <c r="E32" i="4"/>
  <c r="E40" i="4"/>
  <c r="E36" i="4"/>
  <c r="H5" i="6"/>
  <c r="H13" i="6" s="1"/>
  <c r="G14" i="4"/>
  <c r="K30" i="2"/>
  <c r="K18" i="2"/>
  <c r="K26" i="2"/>
  <c r="W31" i="2"/>
  <c r="W32" i="2" s="1"/>
  <c r="V4" i="4"/>
  <c r="S24" i="4"/>
  <c r="C27" i="4"/>
  <c r="C28" i="4"/>
  <c r="V44" i="2"/>
  <c r="V59" i="2" s="1"/>
  <c r="U4" i="2"/>
  <c r="U3" i="6" s="1"/>
  <c r="U12" i="6" s="1"/>
  <c r="T21" i="4"/>
  <c r="U63" i="2"/>
  <c r="G30" i="4"/>
  <c r="G31" i="4" s="1"/>
  <c r="G34" i="4"/>
  <c r="G35" i="4" s="1"/>
  <c r="G38" i="4"/>
  <c r="G39" i="4" s="1"/>
  <c r="I3" i="4"/>
  <c r="J27" i="2"/>
  <c r="J28" i="2" s="1"/>
  <c r="J55" i="2"/>
  <c r="I11" i="4" s="1"/>
  <c r="J43" i="2"/>
  <c r="J49" i="2" s="1"/>
  <c r="J50" i="2" s="1"/>
  <c r="X18" i="2"/>
  <c r="X26" i="2"/>
  <c r="X30" i="2"/>
  <c r="V47" i="2"/>
  <c r="V62" i="2" s="1"/>
  <c r="T34" i="4"/>
  <c r="T35" i="4" s="1"/>
  <c r="W43" i="2"/>
  <c r="W55" i="2"/>
  <c r="V3" i="4"/>
  <c r="W27" i="2"/>
  <c r="W28" i="2" s="1"/>
  <c r="U5" i="2"/>
  <c r="U4" i="6" s="1"/>
  <c r="U13" i="6" s="1"/>
  <c r="V45" i="2"/>
  <c r="T28" i="4"/>
  <c r="G5" i="6"/>
  <c r="G12" i="6" s="1"/>
  <c r="F14" i="4"/>
  <c r="S17" i="4"/>
  <c r="E24" i="6"/>
  <c r="E27" i="6" s="1"/>
  <c r="D26" i="4" s="1"/>
  <c r="E19" i="6" l="1"/>
  <c r="F16" i="6" s="1"/>
  <c r="E20" i="6"/>
  <c r="F17" i="6" s="1"/>
  <c r="F24" i="6" s="1"/>
  <c r="F20" i="6" s="1"/>
  <c r="H13" i="4"/>
  <c r="H30" i="4" s="1"/>
  <c r="H31" i="4" s="1"/>
  <c r="I3" i="6"/>
  <c r="F17" i="4"/>
  <c r="G24" i="4"/>
  <c r="V13" i="4"/>
  <c r="V38" i="4" s="1"/>
  <c r="V39" i="4" s="1"/>
  <c r="W49" i="2"/>
  <c r="W50" i="2" s="1"/>
  <c r="J4" i="2"/>
  <c r="U37" i="6"/>
  <c r="T17" i="4"/>
  <c r="E24" i="4"/>
  <c r="W46" i="2"/>
  <c r="W61" i="2" s="1"/>
  <c r="U30" i="4"/>
  <c r="U31" i="4" s="1"/>
  <c r="Y26" i="2"/>
  <c r="Y30" i="2"/>
  <c r="Y18" i="2"/>
  <c r="W44" i="2"/>
  <c r="W59" i="2" s="1"/>
  <c r="V4" i="2"/>
  <c r="V3" i="6" s="1"/>
  <c r="V12" i="6" s="1"/>
  <c r="U21" i="4"/>
  <c r="J3" i="4"/>
  <c r="K27" i="2"/>
  <c r="K28" i="2" s="1"/>
  <c r="K55" i="2"/>
  <c r="J11" i="4" s="1"/>
  <c r="K43" i="2"/>
  <c r="K49" i="2" s="1"/>
  <c r="K50" i="2" s="1"/>
  <c r="G13" i="6"/>
  <c r="H12" i="6"/>
  <c r="V48" i="2"/>
  <c r="U34" i="4"/>
  <c r="U35" i="4" s="1"/>
  <c r="W47" i="2"/>
  <c r="W62" i="2" s="1"/>
  <c r="L26" i="2"/>
  <c r="L18" i="2"/>
  <c r="L30" i="2"/>
  <c r="H14" i="4"/>
  <c r="I5" i="6"/>
  <c r="V5" i="2"/>
  <c r="V4" i="6" s="1"/>
  <c r="V13" i="6" s="1"/>
  <c r="U28" i="4"/>
  <c r="X31" i="2"/>
  <c r="X32" i="2" s="1"/>
  <c r="W4" i="4"/>
  <c r="K31" i="2"/>
  <c r="K32" i="2" s="1"/>
  <c r="J4" i="4"/>
  <c r="V60" i="2"/>
  <c r="W45" i="2" s="1"/>
  <c r="F32" i="4"/>
  <c r="F40" i="4"/>
  <c r="F36" i="4"/>
  <c r="U38" i="6"/>
  <c r="T24" i="4"/>
  <c r="X43" i="2"/>
  <c r="W3" i="4"/>
  <c r="X55" i="2"/>
  <c r="X27" i="2"/>
  <c r="X28" i="2" s="1"/>
  <c r="G32" i="4"/>
  <c r="G40" i="4"/>
  <c r="G36" i="4"/>
  <c r="I12" i="6" l="1"/>
  <c r="H38" i="4"/>
  <c r="H39" i="4" s="1"/>
  <c r="E30" i="6"/>
  <c r="D25" i="4" s="1"/>
  <c r="D23" i="4"/>
  <c r="D28" i="4" s="1"/>
  <c r="E29" i="6"/>
  <c r="D18" i="4" s="1"/>
  <c r="D16" i="4"/>
  <c r="D20" i="4" s="1"/>
  <c r="H34" i="4"/>
  <c r="H35" i="4" s="1"/>
  <c r="H17" i="4"/>
  <c r="E23" i="4"/>
  <c r="G17" i="6"/>
  <c r="F30" i="6"/>
  <c r="E25" i="4" s="1"/>
  <c r="U11" i="4"/>
  <c r="X4" i="4"/>
  <c r="Y31" i="2"/>
  <c r="Y32" i="2" s="1"/>
  <c r="F24" i="4"/>
  <c r="H32" i="4"/>
  <c r="H40" i="4"/>
  <c r="H36" i="4"/>
  <c r="K4" i="2"/>
  <c r="Z26" i="2"/>
  <c r="Z30" i="2"/>
  <c r="Z18" i="2"/>
  <c r="Y43" i="2"/>
  <c r="X3" i="4"/>
  <c r="Y55" i="2"/>
  <c r="Y27" i="2"/>
  <c r="Y28" i="2" s="1"/>
  <c r="K4" i="4"/>
  <c r="L31" i="2"/>
  <c r="L32" i="2" s="1"/>
  <c r="V63" i="2"/>
  <c r="W13" i="4"/>
  <c r="W38" i="4" s="1"/>
  <c r="W39" i="4" s="1"/>
  <c r="X49" i="2"/>
  <c r="X50" i="2" s="1"/>
  <c r="M26" i="2"/>
  <c r="M18" i="2"/>
  <c r="M30" i="2"/>
  <c r="I13" i="6"/>
  <c r="J3" i="6"/>
  <c r="J6" i="2"/>
  <c r="I13" i="4"/>
  <c r="W5" i="2"/>
  <c r="W4" i="6" s="1"/>
  <c r="W13" i="6" s="1"/>
  <c r="V28" i="4"/>
  <c r="F23" i="6"/>
  <c r="F19" i="6" s="1"/>
  <c r="G16" i="6" s="1"/>
  <c r="K3" i="4"/>
  <c r="L55" i="2"/>
  <c r="K11" i="4" s="1"/>
  <c r="L43" i="2"/>
  <c r="L49" i="2" s="1"/>
  <c r="L50" i="2" s="1"/>
  <c r="L27" i="2"/>
  <c r="L28" i="2" s="1"/>
  <c r="U17" i="4"/>
  <c r="W60" i="2"/>
  <c r="X45" i="2" s="1"/>
  <c r="U24" i="4"/>
  <c r="V34" i="4"/>
  <c r="V35" i="4" s="1"/>
  <c r="X47" i="2"/>
  <c r="X62" i="2" s="1"/>
  <c r="G17" i="4"/>
  <c r="X44" i="2"/>
  <c r="X59" i="2" s="1"/>
  <c r="V21" i="4"/>
  <c r="W4" i="2"/>
  <c r="W3" i="6" s="1"/>
  <c r="W12" i="6" s="1"/>
  <c r="X46" i="2"/>
  <c r="X61" i="2" s="1"/>
  <c r="V30" i="4"/>
  <c r="V31" i="4" s="1"/>
  <c r="F27" i="6"/>
  <c r="E26" i="4" s="1"/>
  <c r="D27" i="4" l="1"/>
  <c r="D21" i="4"/>
  <c r="X5" i="2"/>
  <c r="X4" i="6" s="1"/>
  <c r="X13" i="6" s="1"/>
  <c r="W28" i="4"/>
  <c r="G23" i="6"/>
  <c r="G26" i="6" s="1"/>
  <c r="F19" i="4" s="1"/>
  <c r="Y44" i="2"/>
  <c r="X4" i="2"/>
  <c r="X3" i="6" s="1"/>
  <c r="X12" i="6" s="1"/>
  <c r="W21" i="4"/>
  <c r="Y4" i="4"/>
  <c r="Z31" i="2"/>
  <c r="Z32" i="2" s="1"/>
  <c r="L4" i="2"/>
  <c r="F26" i="6"/>
  <c r="E19" i="4" s="1"/>
  <c r="L4" i="4"/>
  <c r="M31" i="2"/>
  <c r="M32" i="2" s="1"/>
  <c r="J13" i="4"/>
  <c r="K6" i="2"/>
  <c r="K3" i="6"/>
  <c r="G24" i="6"/>
  <c r="G27" i="6" s="1"/>
  <c r="F26" i="4" s="1"/>
  <c r="N26" i="2"/>
  <c r="N30" i="2"/>
  <c r="E27" i="4"/>
  <c r="E28" i="4"/>
  <c r="I14" i="4"/>
  <c r="J5" i="6"/>
  <c r="J12" i="6" s="1"/>
  <c r="Z55" i="2"/>
  <c r="Z43" i="2"/>
  <c r="Y3" i="4"/>
  <c r="Z27" i="2"/>
  <c r="Z28" i="2" s="1"/>
  <c r="V24" i="4"/>
  <c r="M43" i="2"/>
  <c r="M49" i="2" s="1"/>
  <c r="M50" i="2" s="1"/>
  <c r="L3" i="4"/>
  <c r="M27" i="2"/>
  <c r="M28" i="2" s="1"/>
  <c r="M55" i="2"/>
  <c r="L11" i="4" s="1"/>
  <c r="E16" i="4"/>
  <c r="F29" i="6"/>
  <c r="E18" i="4" s="1"/>
  <c r="Y46" i="2"/>
  <c r="W30" i="4"/>
  <c r="W31" i="4" s="1"/>
  <c r="X60" i="2"/>
  <c r="AA30" i="2"/>
  <c r="AA18" i="2"/>
  <c r="AA26" i="2"/>
  <c r="H24" i="4"/>
  <c r="Y47" i="2"/>
  <c r="Y62" i="2" s="1"/>
  <c r="W34" i="4"/>
  <c r="W35" i="4" s="1"/>
  <c r="V17" i="4"/>
  <c r="I30" i="4"/>
  <c r="I31" i="4" s="1"/>
  <c r="I38" i="4"/>
  <c r="I39" i="4" s="1"/>
  <c r="I34" i="4"/>
  <c r="I35" i="4" s="1"/>
  <c r="X13" i="4"/>
  <c r="X38" i="4" s="1"/>
  <c r="X39" i="4" s="1"/>
  <c r="Y49" i="2"/>
  <c r="Y50" i="2" s="1"/>
  <c r="W48" i="2"/>
  <c r="W63" i="2" s="1"/>
  <c r="I17" i="4" l="1"/>
  <c r="X30" i="4"/>
  <c r="X31" i="4" s="1"/>
  <c r="J14" i="4"/>
  <c r="K5" i="6"/>
  <c r="K12" i="6" s="1"/>
  <c r="M4" i="4"/>
  <c r="O31" i="2"/>
  <c r="N31" i="2"/>
  <c r="N32" i="2" s="1"/>
  <c r="J34" i="4"/>
  <c r="J35" i="4" s="1"/>
  <c r="J38" i="4"/>
  <c r="J39" i="4" s="1"/>
  <c r="J30" i="4"/>
  <c r="J31" i="4" s="1"/>
  <c r="E20" i="4"/>
  <c r="E21" i="4"/>
  <c r="M3" i="4"/>
  <c r="N27" i="2"/>
  <c r="N28" i="2" s="1"/>
  <c r="N55" i="2"/>
  <c r="M11" i="4" s="1"/>
  <c r="N43" i="2"/>
  <c r="O27" i="2"/>
  <c r="J13" i="6"/>
  <c r="AA55" i="2"/>
  <c r="Z3" i="4"/>
  <c r="AA43" i="2"/>
  <c r="AA27" i="2"/>
  <c r="AA28" i="2" s="1"/>
  <c r="Y13" i="4"/>
  <c r="Y38" i="4" s="1"/>
  <c r="Y39" i="4" s="1"/>
  <c r="Z49" i="2"/>
  <c r="Z50" i="2" s="1"/>
  <c r="G19" i="6"/>
  <c r="Z47" i="2"/>
  <c r="X34" i="4"/>
  <c r="X35" i="4" s="1"/>
  <c r="AB26" i="2"/>
  <c r="AB30" i="2"/>
  <c r="AB18" i="2"/>
  <c r="M4" i="2"/>
  <c r="G20" i="6"/>
  <c r="Y61" i="2"/>
  <c r="Z4" i="4"/>
  <c r="AA31" i="2"/>
  <c r="AA32" i="2" s="1"/>
  <c r="W17" i="4"/>
  <c r="I36" i="4"/>
  <c r="I32" i="4"/>
  <c r="I40" i="4"/>
  <c r="K13" i="4"/>
  <c r="L3" i="6"/>
  <c r="L6" i="2"/>
  <c r="Y4" i="2"/>
  <c r="Y3" i="6" s="1"/>
  <c r="Y12" i="6" s="1"/>
  <c r="X21" i="4"/>
  <c r="W24" i="4"/>
  <c r="X48" i="2"/>
  <c r="X63" i="2" s="1"/>
  <c r="V11" i="4"/>
  <c r="Y59" i="2"/>
  <c r="Z44" i="2" s="1"/>
  <c r="Y45" i="2"/>
  <c r="K13" i="6" l="1"/>
  <c r="J24" i="4" s="1"/>
  <c r="K14" i="4"/>
  <c r="L5" i="6"/>
  <c r="L13" i="6" s="1"/>
  <c r="Y48" i="2"/>
  <c r="Y63" i="2" s="1"/>
  <c r="W11" i="4"/>
  <c r="K30" i="4"/>
  <c r="K31" i="4" s="1"/>
  <c r="K34" i="4"/>
  <c r="K35" i="4" s="1"/>
  <c r="K38" i="4"/>
  <c r="K39" i="4" s="1"/>
  <c r="Y34" i="4"/>
  <c r="Y35" i="4" s="1"/>
  <c r="I24" i="4"/>
  <c r="J32" i="4"/>
  <c r="J40" i="4"/>
  <c r="J36" i="4"/>
  <c r="AA4" i="4"/>
  <c r="AB31" i="2"/>
  <c r="AB32" i="2" s="1"/>
  <c r="F16" i="4"/>
  <c r="G29" i="6"/>
  <c r="F18" i="4" s="1"/>
  <c r="H16" i="6"/>
  <c r="O28" i="2"/>
  <c r="P28" i="2"/>
  <c r="AC30" i="2"/>
  <c r="AC18" i="2"/>
  <c r="AC26" i="2"/>
  <c r="Y5" i="2"/>
  <c r="Y4" i="6" s="1"/>
  <c r="Y13" i="6" s="1"/>
  <c r="X28" i="4"/>
  <c r="F23" i="4"/>
  <c r="G30" i="6"/>
  <c r="F25" i="4" s="1"/>
  <c r="H17" i="6"/>
  <c r="N49" i="2"/>
  <c r="N50" i="2" s="1"/>
  <c r="N4" i="2" s="1"/>
  <c r="O49" i="2"/>
  <c r="Z46" i="2"/>
  <c r="Z61" i="2" s="1"/>
  <c r="Z59" i="2"/>
  <c r="AA44" i="2" s="1"/>
  <c r="X17" i="4"/>
  <c r="Y60" i="2"/>
  <c r="Z45" i="2" s="1"/>
  <c r="M6" i="2"/>
  <c r="L13" i="4"/>
  <c r="M3" i="6"/>
  <c r="Z62" i="2"/>
  <c r="J17" i="4"/>
  <c r="Y21" i="4"/>
  <c r="Z4" i="2"/>
  <c r="Z3" i="6" s="1"/>
  <c r="Z12" i="6" s="1"/>
  <c r="Z13" i="4"/>
  <c r="Z38" i="4" s="1"/>
  <c r="Z39" i="4" s="1"/>
  <c r="AA49" i="2"/>
  <c r="AA50" i="2" s="1"/>
  <c r="O32" i="2"/>
  <c r="P32" i="2"/>
  <c r="AB43" i="2"/>
  <c r="AA3" i="4"/>
  <c r="AB55" i="2"/>
  <c r="AB27" i="2"/>
  <c r="AB28" i="2" s="1"/>
  <c r="L12" i="6" l="1"/>
  <c r="K17" i="4" s="1"/>
  <c r="N6" i="2"/>
  <c r="M13" i="4"/>
  <c r="N3" i="6"/>
  <c r="H23" i="6"/>
  <c r="H26" i="6" s="1"/>
  <c r="G19" i="4" s="1"/>
  <c r="AA59" i="2"/>
  <c r="AB44" i="2" s="1"/>
  <c r="X24" i="4"/>
  <c r="O50" i="2"/>
  <c r="P50" i="2"/>
  <c r="P4" i="2" s="1"/>
  <c r="AC55" i="2"/>
  <c r="AC43" i="2"/>
  <c r="AB3" i="4"/>
  <c r="AC27" i="2"/>
  <c r="AC28" i="2" s="1"/>
  <c r="Z48" i="2"/>
  <c r="Z63" i="2" s="1"/>
  <c r="X11" i="4"/>
  <c r="O4" i="2"/>
  <c r="AA46" i="2"/>
  <c r="Y30" i="4"/>
  <c r="Y31" i="4" s="1"/>
  <c r="Y17" i="4"/>
  <c r="L30" i="4"/>
  <c r="L31" i="4" s="1"/>
  <c r="L34" i="4"/>
  <c r="L35" i="4" s="1"/>
  <c r="L38" i="4"/>
  <c r="L39" i="4" s="1"/>
  <c r="AD26" i="2"/>
  <c r="AD30" i="2"/>
  <c r="K32" i="4"/>
  <c r="K40" i="4"/>
  <c r="K36" i="4"/>
  <c r="Z5" i="2"/>
  <c r="Z4" i="6" s="1"/>
  <c r="Z13" i="6" s="1"/>
  <c r="Y28" i="4"/>
  <c r="AA13" i="4"/>
  <c r="AA38" i="4" s="1"/>
  <c r="AA39" i="4" s="1"/>
  <c r="AB49" i="2"/>
  <c r="AB50" i="2" s="1"/>
  <c r="L14" i="4"/>
  <c r="M5" i="6"/>
  <c r="M13" i="6" s="1"/>
  <c r="H24" i="6"/>
  <c r="H27" i="6" s="1"/>
  <c r="G26" i="4" s="1"/>
  <c r="AB4" i="4"/>
  <c r="AC31" i="2"/>
  <c r="AC32" i="2" s="1"/>
  <c r="F27" i="4"/>
  <c r="F28" i="4"/>
  <c r="F20" i="4"/>
  <c r="F21" i="4"/>
  <c r="K24" i="4"/>
  <c r="AA4" i="2"/>
  <c r="AA3" i="6" s="1"/>
  <c r="AA12" i="6" s="1"/>
  <c r="Z21" i="4"/>
  <c r="Z60" i="2"/>
  <c r="AA45" i="2" s="1"/>
  <c r="AA47" i="2"/>
  <c r="H20" i="6" l="1"/>
  <c r="G23" i="4" s="1"/>
  <c r="M12" i="6"/>
  <c r="M23" i="6" s="1"/>
  <c r="M24" i="6"/>
  <c r="L24" i="4"/>
  <c r="AD43" i="2"/>
  <c r="AD55" i="2"/>
  <c r="AC3" i="4"/>
  <c r="AD27" i="2"/>
  <c r="AD28" i="2" s="1"/>
  <c r="AE27" i="2"/>
  <c r="Z30" i="4"/>
  <c r="Z31" i="4" s="1"/>
  <c r="AB13" i="4"/>
  <c r="AB38" i="4" s="1"/>
  <c r="AB39" i="4" s="1"/>
  <c r="AC49" i="2"/>
  <c r="AC50" i="2" s="1"/>
  <c r="H19" i="6"/>
  <c r="Y24" i="4"/>
  <c r="N13" i="4"/>
  <c r="O6" i="2"/>
  <c r="P6" i="2" s="1"/>
  <c r="O3" i="6"/>
  <c r="Z34" i="4"/>
  <c r="Z35" i="4" s="1"/>
  <c r="AA60" i="2"/>
  <c r="AB45" i="2" s="1"/>
  <c r="AA62" i="2"/>
  <c r="O13" i="4"/>
  <c r="P3" i="6"/>
  <c r="Q6" i="2"/>
  <c r="AA5" i="2"/>
  <c r="AA4" i="6" s="1"/>
  <c r="AA13" i="6" s="1"/>
  <c r="Z28" i="4"/>
  <c r="M30" i="4"/>
  <c r="M31" i="4" s="1"/>
  <c r="M34" i="4"/>
  <c r="M35" i="4" s="1"/>
  <c r="M38" i="4"/>
  <c r="M39" i="4" s="1"/>
  <c r="Z17" i="4"/>
  <c r="L32" i="4"/>
  <c r="L40" i="4"/>
  <c r="L36" i="4"/>
  <c r="Y11" i="4"/>
  <c r="AA48" i="2"/>
  <c r="M14" i="4"/>
  <c r="N5" i="6"/>
  <c r="N13" i="6" s="1"/>
  <c r="AB4" i="2"/>
  <c r="AB3" i="6" s="1"/>
  <c r="AB12" i="6" s="1"/>
  <c r="AA21" i="4"/>
  <c r="AC4" i="4"/>
  <c r="AD31" i="2"/>
  <c r="AD32" i="2" s="1"/>
  <c r="AE31" i="2"/>
  <c r="AB59" i="2"/>
  <c r="AC44" i="2" s="1"/>
  <c r="AA61" i="2"/>
  <c r="H30" i="6" l="1"/>
  <c r="G25" i="4" s="1"/>
  <c r="I17" i="6"/>
  <c r="I24" i="6" s="1"/>
  <c r="I27" i="6" s="1"/>
  <c r="H26" i="4" s="1"/>
  <c r="N12" i="6"/>
  <c r="M17" i="4" s="1"/>
  <c r="L17" i="4"/>
  <c r="M24" i="4"/>
  <c r="Z11" i="4"/>
  <c r="AF28" i="2"/>
  <c r="AE28" i="2"/>
  <c r="AB47" i="2"/>
  <c r="AB62" i="2" s="1"/>
  <c r="AE32" i="2"/>
  <c r="AF32" i="2"/>
  <c r="M20" i="6"/>
  <c r="M27" i="6"/>
  <c r="L26" i="4" s="1"/>
  <c r="P5" i="6"/>
  <c r="P13" i="6" s="1"/>
  <c r="O14" i="4"/>
  <c r="G16" i="4"/>
  <c r="H29" i="6"/>
  <c r="G18" i="4" s="1"/>
  <c r="I16" i="6"/>
  <c r="AB5" i="2"/>
  <c r="AB4" i="6" s="1"/>
  <c r="AB13" i="6" s="1"/>
  <c r="AA28" i="4"/>
  <c r="P14" i="4"/>
  <c r="Q5" i="6"/>
  <c r="O34" i="4"/>
  <c r="O35" i="4" s="1"/>
  <c r="O38" i="4"/>
  <c r="O39" i="4" s="1"/>
  <c r="O30" i="4"/>
  <c r="O31" i="4" s="1"/>
  <c r="M32" i="4"/>
  <c r="M40" i="4"/>
  <c r="M36" i="4"/>
  <c r="N30" i="4"/>
  <c r="N31" i="4" s="1"/>
  <c r="N34" i="4"/>
  <c r="N35" i="4" s="1"/>
  <c r="N38" i="4"/>
  <c r="N39" i="4" s="1"/>
  <c r="AA63" i="2"/>
  <c r="AB48" i="2" s="1"/>
  <c r="AB60" i="2"/>
  <c r="AA17" i="4"/>
  <c r="M19" i="6"/>
  <c r="M26" i="6"/>
  <c r="L19" i="4" s="1"/>
  <c r="G28" i="4"/>
  <c r="G27" i="4"/>
  <c r="AC13" i="4"/>
  <c r="AC38" i="4" s="1"/>
  <c r="AC39" i="4" s="1"/>
  <c r="AD49" i="2"/>
  <c r="AD50" i="2" s="1"/>
  <c r="AE49" i="2"/>
  <c r="AC4" i="2"/>
  <c r="AC3" i="6" s="1"/>
  <c r="AC12" i="6" s="1"/>
  <c r="AB21" i="4"/>
  <c r="AC59" i="2"/>
  <c r="AD44" i="2" s="1"/>
  <c r="Z24" i="4"/>
  <c r="O5" i="6"/>
  <c r="O12" i="6" s="1"/>
  <c r="N14" i="4"/>
  <c r="AB46" i="2"/>
  <c r="P12" i="6" l="1"/>
  <c r="O17" i="4" s="1"/>
  <c r="I20" i="6"/>
  <c r="J17" i="6" s="1"/>
  <c r="AA11" i="4"/>
  <c r="N17" i="4"/>
  <c r="O24" i="4"/>
  <c r="AB17" i="4"/>
  <c r="L16" i="4"/>
  <c r="N16" i="6"/>
  <c r="M29" i="6"/>
  <c r="L18" i="4" s="1"/>
  <c r="P32" i="4"/>
  <c r="P40" i="4"/>
  <c r="P36" i="4"/>
  <c r="Q12" i="6"/>
  <c r="Q13" i="6"/>
  <c r="AA30" i="4"/>
  <c r="AA31" i="4" s="1"/>
  <c r="AD59" i="2"/>
  <c r="AE44" i="2" s="1"/>
  <c r="AE50" i="2"/>
  <c r="AF50" i="2"/>
  <c r="AA24" i="4"/>
  <c r="L23" i="4"/>
  <c r="N17" i="6"/>
  <c r="M30" i="6"/>
  <c r="L25" i="4" s="1"/>
  <c r="AD4" i="2"/>
  <c r="AD3" i="6" s="1"/>
  <c r="AD12" i="6" s="1"/>
  <c r="AC21" i="4"/>
  <c r="N32" i="4"/>
  <c r="N40" i="4"/>
  <c r="N36" i="4"/>
  <c r="O13" i="6"/>
  <c r="AB61" i="2"/>
  <c r="AC45" i="2"/>
  <c r="AB63" i="2"/>
  <c r="I23" i="6"/>
  <c r="I26" i="6" s="1"/>
  <c r="H19" i="4" s="1"/>
  <c r="O32" i="4"/>
  <c r="O40" i="4"/>
  <c r="O36" i="4"/>
  <c r="AC47" i="2"/>
  <c r="AC62" i="2" s="1"/>
  <c r="AA34" i="4"/>
  <c r="AA35" i="4" s="1"/>
  <c r="G20" i="4"/>
  <c r="G21" i="4"/>
  <c r="I30" i="6" l="1"/>
  <c r="H25" i="4" s="1"/>
  <c r="H23" i="4"/>
  <c r="H27" i="4" s="1"/>
  <c r="I19" i="6"/>
  <c r="J16" i="6" s="1"/>
  <c r="J23" i="6" s="1"/>
  <c r="J26" i="6" s="1"/>
  <c r="I19" i="4" s="1"/>
  <c r="AE4" i="2"/>
  <c r="AE3" i="6" s="1"/>
  <c r="AE12" i="6" s="1"/>
  <c r="AD21" i="4"/>
  <c r="AC5" i="2"/>
  <c r="AC4" i="6" s="1"/>
  <c r="AC13" i="6" s="1"/>
  <c r="AB28" i="4"/>
  <c r="AC17" i="4"/>
  <c r="L27" i="4"/>
  <c r="L28" i="4"/>
  <c r="P17" i="4"/>
  <c r="J24" i="6"/>
  <c r="J27" i="6" s="1"/>
  <c r="I26" i="4" s="1"/>
  <c r="AC60" i="2"/>
  <c r="AD45" i="2" s="1"/>
  <c r="AD47" i="2"/>
  <c r="AB34" i="4"/>
  <c r="AB35" i="4" s="1"/>
  <c r="N24" i="4"/>
  <c r="AE59" i="2"/>
  <c r="P24" i="4"/>
  <c r="AC48" i="2"/>
  <c r="AC63" i="2" s="1"/>
  <c r="N23" i="6"/>
  <c r="N26" i="6" s="1"/>
  <c r="M19" i="4" s="1"/>
  <c r="N24" i="6"/>
  <c r="N27" i="6" s="1"/>
  <c r="M26" i="4" s="1"/>
  <c r="AC46" i="2"/>
  <c r="AC61" i="2" s="1"/>
  <c r="L20" i="4"/>
  <c r="L21" i="4"/>
  <c r="H28" i="4" l="1"/>
  <c r="I29" i="6"/>
  <c r="H18" i="4" s="1"/>
  <c r="H16" i="4"/>
  <c r="H21" i="4" s="1"/>
  <c r="J19" i="6"/>
  <c r="K16" i="6" s="1"/>
  <c r="K23" i="6" s="1"/>
  <c r="AB24" i="4"/>
  <c r="AD5" i="2"/>
  <c r="AD4" i="6" s="1"/>
  <c r="AD13" i="6" s="1"/>
  <c r="AC28" i="4"/>
  <c r="AD48" i="2"/>
  <c r="AB11" i="4"/>
  <c r="N20" i="6"/>
  <c r="AC34" i="4"/>
  <c r="AC35" i="4" s="1"/>
  <c r="AD62" i="2"/>
  <c r="AE47" i="2" s="1"/>
  <c r="AD60" i="2"/>
  <c r="AE45" i="2" s="1"/>
  <c r="N19" i="6"/>
  <c r="AF44" i="2"/>
  <c r="AF59" i="2" s="1"/>
  <c r="AD46" i="2"/>
  <c r="AB30" i="4"/>
  <c r="AB31" i="4" s="1"/>
  <c r="J20" i="6"/>
  <c r="AD17" i="4"/>
  <c r="I16" i="4" l="1"/>
  <c r="I21" i="4" s="1"/>
  <c r="J29" i="6"/>
  <c r="I18" i="4" s="1"/>
  <c r="K26" i="6"/>
  <c r="J19" i="4" s="1"/>
  <c r="K19" i="6"/>
  <c r="L16" i="6" s="1"/>
  <c r="L23" i="6" s="1"/>
  <c r="L26" i="6" s="1"/>
  <c r="K19" i="4" s="1"/>
  <c r="H20" i="4"/>
  <c r="AD34" i="4"/>
  <c r="AD35" i="4" s="1"/>
  <c r="AC30" i="4"/>
  <c r="AC31" i="4" s="1"/>
  <c r="AE5" i="2"/>
  <c r="AE4" i="6" s="1"/>
  <c r="AE13" i="6" s="1"/>
  <c r="AD28" i="4"/>
  <c r="AC11" i="4"/>
  <c r="M23" i="4"/>
  <c r="N30" i="6"/>
  <c r="M25" i="4" s="1"/>
  <c r="O17" i="6"/>
  <c r="AD61" i="2"/>
  <c r="I23" i="4"/>
  <c r="J30" i="6"/>
  <c r="I25" i="4" s="1"/>
  <c r="K17" i="6"/>
  <c r="AE62" i="2"/>
  <c r="AG44" i="2"/>
  <c r="AG59" i="2" s="1"/>
  <c r="AF4" i="2"/>
  <c r="AF3" i="6" s="1"/>
  <c r="AF12" i="6" s="1"/>
  <c r="AE21" i="4"/>
  <c r="AD63" i="2"/>
  <c r="M16" i="4"/>
  <c r="N29" i="6"/>
  <c r="M18" i="4" s="1"/>
  <c r="O16" i="6"/>
  <c r="AE60" i="2"/>
  <c r="AF45" i="2" s="1"/>
  <c r="AC24" i="4"/>
  <c r="I20" i="4" l="1"/>
  <c r="J16" i="4"/>
  <c r="J21" i="4" s="1"/>
  <c r="K29" i="6"/>
  <c r="J18" i="4" s="1"/>
  <c r="AF5" i="2"/>
  <c r="AF4" i="6" s="1"/>
  <c r="AF13" i="6" s="1"/>
  <c r="AE28" i="4"/>
  <c r="AD24" i="4"/>
  <c r="I27" i="4"/>
  <c r="I28" i="4"/>
  <c r="AF60" i="2"/>
  <c r="O24" i="6"/>
  <c r="O27" i="6" s="1"/>
  <c r="N26" i="4" s="1"/>
  <c r="AH44" i="2"/>
  <c r="AG4" i="2"/>
  <c r="AG3" i="6" s="1"/>
  <c r="AG12" i="6" s="1"/>
  <c r="AG37" i="6" s="1"/>
  <c r="AF21" i="4"/>
  <c r="M20" i="4"/>
  <c r="M21" i="4"/>
  <c r="M27" i="4"/>
  <c r="M28" i="4"/>
  <c r="AE46" i="2"/>
  <c r="O23" i="6"/>
  <c r="O26" i="6" s="1"/>
  <c r="N19" i="4" s="1"/>
  <c r="AF37" i="6"/>
  <c r="AE17" i="4"/>
  <c r="L19" i="6"/>
  <c r="K24" i="6"/>
  <c r="K27" i="6" s="1"/>
  <c r="J26" i="4" s="1"/>
  <c r="AE48" i="2"/>
  <c r="AE63" i="2" s="1"/>
  <c r="AF47" i="2"/>
  <c r="AF62" i="2" s="1"/>
  <c r="J20" i="4" l="1"/>
  <c r="K20" i="6"/>
  <c r="L17" i="6" s="1"/>
  <c r="L24" i="6" s="1"/>
  <c r="L27" i="6" s="1"/>
  <c r="K26" i="4" s="1"/>
  <c r="O20" i="6"/>
  <c r="O30" i="6" s="1"/>
  <c r="N25" i="4" s="1"/>
  <c r="AH59" i="2"/>
  <c r="AI44" i="2" s="1"/>
  <c r="AD30" i="4"/>
  <c r="AD31" i="4" s="1"/>
  <c r="K16" i="4"/>
  <c r="L29" i="6"/>
  <c r="K18" i="4" s="1"/>
  <c r="AE34" i="4"/>
  <c r="AE35" i="4" s="1"/>
  <c r="AG47" i="2"/>
  <c r="AF48" i="2"/>
  <c r="AF63" i="2" s="1"/>
  <c r="AD11" i="4"/>
  <c r="AE61" i="2"/>
  <c r="AF38" i="6"/>
  <c r="AE24" i="4"/>
  <c r="AH4" i="2"/>
  <c r="AH3" i="6" s="1"/>
  <c r="AH12" i="6" s="1"/>
  <c r="AH37" i="6" s="1"/>
  <c r="AG21" i="4"/>
  <c r="O19" i="6"/>
  <c r="AF17" i="4"/>
  <c r="AG45" i="2"/>
  <c r="J23" i="4" l="1"/>
  <c r="J28" i="4" s="1"/>
  <c r="K30" i="6"/>
  <c r="J25" i="4" s="1"/>
  <c r="N23" i="4"/>
  <c r="N27" i="4" s="1"/>
  <c r="P17" i="6"/>
  <c r="P24" i="6" s="1"/>
  <c r="P27" i="6" s="1"/>
  <c r="O26" i="4" s="1"/>
  <c r="AH21" i="4"/>
  <c r="AI4" i="2"/>
  <c r="AI59" i="2"/>
  <c r="AJ44" i="2" s="1"/>
  <c r="L20" i="6"/>
  <c r="K20" i="4"/>
  <c r="K21" i="4"/>
  <c r="AG17" i="4"/>
  <c r="N16" i="4"/>
  <c r="O29" i="6"/>
  <c r="N18" i="4" s="1"/>
  <c r="P16" i="6"/>
  <c r="AG5" i="2"/>
  <c r="AG4" i="6" s="1"/>
  <c r="AG13" i="6" s="1"/>
  <c r="AG38" i="6" s="1"/>
  <c r="AF28" i="4"/>
  <c r="AG60" i="2"/>
  <c r="AH45" i="2" s="1"/>
  <c r="AG48" i="2"/>
  <c r="AG63" i="2" s="1"/>
  <c r="AE11" i="4"/>
  <c r="AF46" i="2"/>
  <c r="AF34" i="4"/>
  <c r="AG62" i="2"/>
  <c r="AH47" i="2" s="1"/>
  <c r="N28" i="4" l="1"/>
  <c r="J27" i="4"/>
  <c r="AI3" i="6"/>
  <c r="AI12" i="6" s="1"/>
  <c r="AG34" i="4"/>
  <c r="AG35" i="4" s="1"/>
  <c r="AH62" i="2"/>
  <c r="AI47" i="2" s="1"/>
  <c r="AH60" i="2"/>
  <c r="AI45" i="2" s="1"/>
  <c r="AF24" i="4"/>
  <c r="P23" i="6"/>
  <c r="P26" i="6" s="1"/>
  <c r="O19" i="4" s="1"/>
  <c r="N20" i="4"/>
  <c r="N21" i="4"/>
  <c r="K23" i="4"/>
  <c r="L30" i="6"/>
  <c r="K25" i="4" s="1"/>
  <c r="AH5" i="2"/>
  <c r="AH4" i="6" s="1"/>
  <c r="AH13" i="6" s="1"/>
  <c r="AH38" i="6" s="1"/>
  <c r="AG28" i="4"/>
  <c r="AH48" i="2"/>
  <c r="AF11" i="4"/>
  <c r="AE30" i="4"/>
  <c r="AE31" i="4" s="1"/>
  <c r="AF35" i="4"/>
  <c r="P20" i="6"/>
  <c r="AF61" i="2"/>
  <c r="AG46" i="2" s="1"/>
  <c r="AH17" i="4" l="1"/>
  <c r="AI37" i="6"/>
  <c r="AH34" i="4"/>
  <c r="AH35" i="4" s="1"/>
  <c r="AJ4" i="2"/>
  <c r="AJ3" i="6" s="1"/>
  <c r="AI21" i="4"/>
  <c r="AG11" i="4"/>
  <c r="AH63" i="2"/>
  <c r="AI48" i="2" s="1"/>
  <c r="AI60" i="2"/>
  <c r="AJ45" i="2" s="1"/>
  <c r="AI5" i="2"/>
  <c r="AH28" i="4"/>
  <c r="AJ59" i="2"/>
  <c r="AK44" i="2" s="1"/>
  <c r="AK4" i="2" s="1"/>
  <c r="AI62" i="2"/>
  <c r="AJ47" i="2" s="1"/>
  <c r="AG61" i="2"/>
  <c r="AH46" i="2" s="1"/>
  <c r="P19" i="6"/>
  <c r="AF30" i="4"/>
  <c r="K27" i="4"/>
  <c r="K28" i="4"/>
  <c r="O23" i="4"/>
  <c r="P30" i="6"/>
  <c r="O25" i="4" s="1"/>
  <c r="Q17" i="6"/>
  <c r="AG24" i="4"/>
  <c r="AJ12" i="6" l="1"/>
  <c r="AJ37" i="6" s="1"/>
  <c r="AI4" i="6"/>
  <c r="AI13" i="6" s="1"/>
  <c r="AJ5" i="2"/>
  <c r="AJ4" i="6" s="1"/>
  <c r="AI28" i="4"/>
  <c r="AI63" i="2"/>
  <c r="AJ48" i="2" s="1"/>
  <c r="AH11" i="4"/>
  <c r="AK59" i="2"/>
  <c r="AL44" i="2" s="1"/>
  <c r="AG30" i="4"/>
  <c r="AG31" i="4" s="1"/>
  <c r="AH61" i="2"/>
  <c r="AJ60" i="2"/>
  <c r="AK45" i="2" s="1"/>
  <c r="AK5" i="2" s="1"/>
  <c r="AJ62" i="2"/>
  <c r="AK47" i="2" s="1"/>
  <c r="AF31" i="4"/>
  <c r="O27" i="4"/>
  <c r="O28" i="4"/>
  <c r="O16" i="4"/>
  <c r="P29" i="6"/>
  <c r="O18" i="4" s="1"/>
  <c r="Q16" i="6"/>
  <c r="Q24" i="6"/>
  <c r="Q27" i="6" s="1"/>
  <c r="P26" i="4" s="1"/>
  <c r="AH24" i="4" l="1"/>
  <c r="AI38" i="6"/>
  <c r="AI17" i="4"/>
  <c r="AJ13" i="6"/>
  <c r="AJ38" i="6" s="1"/>
  <c r="AI34" i="4"/>
  <c r="AI35" i="4" s="1"/>
  <c r="AJ63" i="2"/>
  <c r="AK48" i="2" s="1"/>
  <c r="AI46" i="2"/>
  <c r="AI11" i="4"/>
  <c r="AL59" i="2"/>
  <c r="AK3" i="6"/>
  <c r="AJ21" i="4"/>
  <c r="AK60" i="2"/>
  <c r="AL45" i="2" s="1"/>
  <c r="O20" i="4"/>
  <c r="O21" i="4"/>
  <c r="Q23" i="6"/>
  <c r="Q26" i="6" s="1"/>
  <c r="P19" i="4" s="1"/>
  <c r="Q20" i="6"/>
  <c r="AM44" i="2" l="1"/>
  <c r="AM59" i="2" s="1"/>
  <c r="AI24" i="4"/>
  <c r="AK12" i="6"/>
  <c r="AH30" i="4"/>
  <c r="AH31" i="4" s="1"/>
  <c r="AI61" i="2"/>
  <c r="AJ46" i="2" s="1"/>
  <c r="AJ28" i="4"/>
  <c r="AK4" i="6"/>
  <c r="AJ34" i="4"/>
  <c r="AL4" i="2"/>
  <c r="AL3" i="6" s="1"/>
  <c r="AK21" i="4"/>
  <c r="AK63" i="2"/>
  <c r="AL48" i="2" s="1"/>
  <c r="AK62" i="2"/>
  <c r="AL47" i="2" s="1"/>
  <c r="P23" i="4"/>
  <c r="Q30" i="6"/>
  <c r="P25" i="4" s="1"/>
  <c r="R17" i="6"/>
  <c r="Q19" i="6"/>
  <c r="AN44" i="2" l="1"/>
  <c r="AM4" i="2"/>
  <c r="AM3" i="6" s="1"/>
  <c r="AM12" i="6" s="1"/>
  <c r="AJ17" i="4"/>
  <c r="AK37" i="6"/>
  <c r="AN59" i="2"/>
  <c r="AN4" i="2"/>
  <c r="AN3" i="6" s="1"/>
  <c r="AN12" i="6" s="1"/>
  <c r="AN37" i="6" s="1"/>
  <c r="AJ35" i="4"/>
  <c r="AL12" i="6"/>
  <c r="AL37" i="6" s="1"/>
  <c r="AK13" i="6"/>
  <c r="AL5" i="2"/>
  <c r="AL4" i="6" s="1"/>
  <c r="AK28" i="4"/>
  <c r="AJ61" i="2"/>
  <c r="AK46" i="2" s="1"/>
  <c r="AL21" i="4"/>
  <c r="AJ11" i="4"/>
  <c r="AL60" i="2"/>
  <c r="P16" i="4"/>
  <c r="Q29" i="6"/>
  <c r="P18" i="4" s="1"/>
  <c r="R16" i="6"/>
  <c r="R24" i="6"/>
  <c r="R27" i="6" s="1"/>
  <c r="Q26" i="4" s="1"/>
  <c r="P27" i="4"/>
  <c r="P28" i="4"/>
  <c r="AO44" i="2" l="1"/>
  <c r="AJ24" i="4"/>
  <c r="AK38" i="6"/>
  <c r="AM45" i="2"/>
  <c r="AL28" i="4" s="1"/>
  <c r="AK17" i="4"/>
  <c r="AL13" i="6"/>
  <c r="AL38" i="6" s="1"/>
  <c r="AK34" i="4"/>
  <c r="AK11" i="4"/>
  <c r="AI30" i="4"/>
  <c r="AI31" i="4" s="1"/>
  <c r="AM21" i="4"/>
  <c r="AL62" i="2"/>
  <c r="AL63" i="2"/>
  <c r="R20" i="6"/>
  <c r="R23" i="6"/>
  <c r="R26" i="6" s="1"/>
  <c r="Q19" i="4" s="1"/>
  <c r="P21" i="4"/>
  <c r="P20" i="4"/>
  <c r="AM5" i="2" l="1"/>
  <c r="AM4" i="6" s="1"/>
  <c r="AM13" i="6" s="1"/>
  <c r="AM38" i="6" s="1"/>
  <c r="AM60" i="2"/>
  <c r="AN45" i="2" s="1"/>
  <c r="AN60" i="2" s="1"/>
  <c r="AM48" i="2"/>
  <c r="AM63" i="2" s="1"/>
  <c r="AN48" i="2" s="1"/>
  <c r="R19" i="6"/>
  <c r="S16" i="6" s="1"/>
  <c r="AM47" i="2"/>
  <c r="AL34" i="4" s="1"/>
  <c r="AL35" i="4" s="1"/>
  <c r="AO59" i="2"/>
  <c r="AP44" i="2" s="1"/>
  <c r="AP4" i="2" s="1"/>
  <c r="AO4" i="2"/>
  <c r="AO3" i="6" s="1"/>
  <c r="AO12" i="6" s="1"/>
  <c r="AO37" i="6" s="1"/>
  <c r="AL17" i="4"/>
  <c r="AM37" i="6"/>
  <c r="AK35" i="4"/>
  <c r="AK24" i="4"/>
  <c r="AM17" i="4"/>
  <c r="AN21" i="4"/>
  <c r="AJ30" i="4"/>
  <c r="AK61" i="2"/>
  <c r="AL46" i="2" s="1"/>
  <c r="Q23" i="4"/>
  <c r="R30" i="6"/>
  <c r="Q25" i="4" s="1"/>
  <c r="S17" i="6"/>
  <c r="AL11" i="4" l="1"/>
  <c r="AL24" i="4"/>
  <c r="AN5" i="2"/>
  <c r="AN4" i="6" s="1"/>
  <c r="AN13" i="6" s="1"/>
  <c r="AN38" i="6" s="1"/>
  <c r="AN63" i="2"/>
  <c r="AO48" i="2" s="1"/>
  <c r="AO63" i="2" s="1"/>
  <c r="AM62" i="2"/>
  <c r="AN47" i="2" s="1"/>
  <c r="AN62" i="2" s="1"/>
  <c r="R29" i="6"/>
  <c r="Q18" i="4" s="1"/>
  <c r="Q16" i="4"/>
  <c r="Q20" i="4" s="1"/>
  <c r="AP59" i="2"/>
  <c r="AQ44" i="2" s="1"/>
  <c r="AP21" i="4" s="1"/>
  <c r="AO21" i="4"/>
  <c r="AJ31" i="4"/>
  <c r="AM28" i="4"/>
  <c r="AO45" i="2"/>
  <c r="AN17" i="4"/>
  <c r="AM11" i="4"/>
  <c r="Q27" i="4"/>
  <c r="Q28" i="4"/>
  <c r="S24" i="6"/>
  <c r="S27" i="6" s="1"/>
  <c r="R26" i="4" s="1"/>
  <c r="S23" i="6"/>
  <c r="S26" i="6" s="1"/>
  <c r="R19" i="4" s="1"/>
  <c r="Q21" i="4" l="1"/>
  <c r="AQ4" i="2"/>
  <c r="AQ3" i="6" s="1"/>
  <c r="AQ12" i="6" s="1"/>
  <c r="AP17" i="4" s="1"/>
  <c r="AQ59" i="2"/>
  <c r="AP48" i="2"/>
  <c r="AP63" i="2" s="1"/>
  <c r="AQ48" i="2" s="1"/>
  <c r="AP11" i="4" s="1"/>
  <c r="AO60" i="2"/>
  <c r="AP45" i="2" s="1"/>
  <c r="AP5" i="2" s="1"/>
  <c r="AO5" i="2"/>
  <c r="AO4" i="6" s="1"/>
  <c r="AO13" i="6" s="1"/>
  <c r="AO38" i="6" s="1"/>
  <c r="AM24" i="4"/>
  <c r="AP3" i="6"/>
  <c r="AN11" i="4"/>
  <c r="AN28" i="4"/>
  <c r="AO47" i="2"/>
  <c r="AM34" i="4"/>
  <c r="AK30" i="4"/>
  <c r="AL61" i="2"/>
  <c r="S19" i="6"/>
  <c r="S20" i="6"/>
  <c r="AR44" i="2" l="1"/>
  <c r="AR59" i="2" s="1"/>
  <c r="AP60" i="2"/>
  <c r="AQ45" i="2" s="1"/>
  <c r="AP28" i="4" s="1"/>
  <c r="AM46" i="2"/>
  <c r="AM61" i="2" s="1"/>
  <c r="AN46" i="2" s="1"/>
  <c r="AN61" i="2" s="1"/>
  <c r="AO11" i="4"/>
  <c r="AQ63" i="2"/>
  <c r="AO62" i="2"/>
  <c r="AP12" i="6"/>
  <c r="AM35" i="4"/>
  <c r="AK31" i="4"/>
  <c r="AN24" i="4"/>
  <c r="AO28" i="4"/>
  <c r="AN34" i="4"/>
  <c r="AN35" i="4" s="1"/>
  <c r="R23" i="4"/>
  <c r="R27" i="4" s="1"/>
  <c r="S30" i="6"/>
  <c r="R25" i="4" s="1"/>
  <c r="T17" i="6"/>
  <c r="R16" i="4"/>
  <c r="R20" i="4" s="1"/>
  <c r="S29" i="6"/>
  <c r="R18" i="4" s="1"/>
  <c r="T16" i="6"/>
  <c r="AL30" i="4" l="1"/>
  <c r="AL31" i="4" s="1"/>
  <c r="AR4" i="2"/>
  <c r="AR3" i="6" s="1"/>
  <c r="AR12" i="6" s="1"/>
  <c r="AR37" i="6" s="1"/>
  <c r="AQ21" i="4"/>
  <c r="AQ60" i="2"/>
  <c r="AR45" i="2" s="1"/>
  <c r="AR48" i="2"/>
  <c r="AQ5" i="2"/>
  <c r="AQ4" i="6" s="1"/>
  <c r="AQ13" i="6" s="1"/>
  <c r="AP47" i="2"/>
  <c r="AP62" i="2" s="1"/>
  <c r="AO17" i="4"/>
  <c r="AP37" i="6"/>
  <c r="AQ37" i="6"/>
  <c r="AP4" i="6"/>
  <c r="AO46" i="2"/>
  <c r="AM30" i="4"/>
  <c r="T23" i="6"/>
  <c r="T26" i="6" s="1"/>
  <c r="S19" i="4" s="1"/>
  <c r="T24" i="6"/>
  <c r="T27" i="6" s="1"/>
  <c r="S26" i="4" s="1"/>
  <c r="AO34" i="4" l="1"/>
  <c r="AO35" i="4" s="1"/>
  <c r="AR13" i="6"/>
  <c r="AR38" i="6" s="1"/>
  <c r="AP24" i="4"/>
  <c r="AQ11" i="4"/>
  <c r="AR63" i="2"/>
  <c r="AS48" i="2" s="1"/>
  <c r="AQ28" i="4"/>
  <c r="AR60" i="2"/>
  <c r="AS45" i="2" s="1"/>
  <c r="AQ17" i="4"/>
  <c r="AS44" i="2"/>
  <c r="AS59" i="2" s="1"/>
  <c r="AR5" i="2"/>
  <c r="AR4" i="6" s="1"/>
  <c r="AQ47" i="2"/>
  <c r="AP34" i="4" s="1"/>
  <c r="AP35" i="4" s="1"/>
  <c r="AO61" i="2"/>
  <c r="AP46" i="2" s="1"/>
  <c r="AP61" i="2" s="1"/>
  <c r="AQ46" i="2" s="1"/>
  <c r="AP30" i="4" s="1"/>
  <c r="AP31" i="4" s="1"/>
  <c r="AP13" i="6"/>
  <c r="AQ38" i="6" s="1"/>
  <c r="AM31" i="4"/>
  <c r="AN30" i="4"/>
  <c r="AN31" i="4" s="1"/>
  <c r="T20" i="6"/>
  <c r="T19" i="6"/>
  <c r="AQ24" i="4" l="1"/>
  <c r="AR11" i="4"/>
  <c r="AS63" i="2"/>
  <c r="AT48" i="2" s="1"/>
  <c r="AR28" i="4"/>
  <c r="AS60" i="2"/>
  <c r="AS4" i="2"/>
  <c r="AR21" i="4"/>
  <c r="AS5" i="2"/>
  <c r="AS4" i="6" s="1"/>
  <c r="AQ62" i="2"/>
  <c r="AR47" i="2" s="1"/>
  <c r="AQ61" i="2"/>
  <c r="AR46" i="2" s="1"/>
  <c r="AO30" i="4"/>
  <c r="AO31" i="4" s="1"/>
  <c r="AO24" i="4"/>
  <c r="AP38" i="6"/>
  <c r="S16" i="4"/>
  <c r="S20" i="4" s="1"/>
  <c r="T29" i="6"/>
  <c r="S18" i="4" s="1"/>
  <c r="U16" i="6"/>
  <c r="S23" i="4"/>
  <c r="S27" i="4" s="1"/>
  <c r="T30" i="6"/>
  <c r="S25" i="4" s="1"/>
  <c r="U17" i="6"/>
  <c r="AS3" i="6" l="1"/>
  <c r="AS13" i="6" s="1"/>
  <c r="AS11" i="4"/>
  <c r="AQ34" i="4"/>
  <c r="AQ35" i="4" s="1"/>
  <c r="AR62" i="2"/>
  <c r="AS47" i="2" s="1"/>
  <c r="AQ30" i="4"/>
  <c r="AQ31" i="4" s="1"/>
  <c r="AR61" i="2"/>
  <c r="AS46" i="2" s="1"/>
  <c r="AT45" i="2"/>
  <c r="AT63" i="2"/>
  <c r="AU48" i="2" s="1"/>
  <c r="AS12" i="6"/>
  <c r="AT44" i="2"/>
  <c r="U24" i="6"/>
  <c r="U27" i="6" s="1"/>
  <c r="T26" i="4" s="1"/>
  <c r="U23" i="6"/>
  <c r="U26" i="6" s="1"/>
  <c r="T19" i="4" s="1"/>
  <c r="AS38" i="6" l="1"/>
  <c r="AR24" i="4"/>
  <c r="AT60" i="2"/>
  <c r="AU45" i="2" s="1"/>
  <c r="AU60" i="2" s="1"/>
  <c r="AV45" i="2" s="1"/>
  <c r="AR17" i="4"/>
  <c r="AS37" i="6"/>
  <c r="AS28" i="4"/>
  <c r="AR30" i="4"/>
  <c r="AR31" i="4" s="1"/>
  <c r="AS61" i="2"/>
  <c r="AT46" i="2" s="1"/>
  <c r="AT5" i="2"/>
  <c r="AT4" i="6" s="1"/>
  <c r="AR34" i="4"/>
  <c r="AR35" i="4" s="1"/>
  <c r="AS62" i="2"/>
  <c r="AS21" i="4"/>
  <c r="AT59" i="2"/>
  <c r="AU44" i="2" s="1"/>
  <c r="AT11" i="4"/>
  <c r="AT4" i="2"/>
  <c r="AT3" i="6" s="1"/>
  <c r="U19" i="6"/>
  <c r="U20" i="6"/>
  <c r="AS30" i="4" l="1"/>
  <c r="AS31" i="4" s="1"/>
  <c r="AU63" i="2"/>
  <c r="AV48" i="2" s="1"/>
  <c r="AT61" i="2"/>
  <c r="AU46" i="2" s="1"/>
  <c r="AU59" i="2"/>
  <c r="AT21" i="4"/>
  <c r="AU5" i="2"/>
  <c r="AU4" i="6" s="1"/>
  <c r="AT28" i="4"/>
  <c r="AT47" i="2"/>
  <c r="AU4" i="2"/>
  <c r="AU3" i="6" s="1"/>
  <c r="AT13" i="6"/>
  <c r="AT12" i="6"/>
  <c r="AT37" i="6" s="1"/>
  <c r="T23" i="4"/>
  <c r="T27" i="4" s="1"/>
  <c r="U30" i="6"/>
  <c r="T25" i="4" s="1"/>
  <c r="V17" i="6"/>
  <c r="T16" i="4"/>
  <c r="T20" i="4" s="1"/>
  <c r="U29" i="6"/>
  <c r="T18" i="4" s="1"/>
  <c r="V16" i="6"/>
  <c r="AS34" i="4" l="1"/>
  <c r="AS35" i="4" s="1"/>
  <c r="AV44" i="2"/>
  <c r="AV4" i="2" s="1"/>
  <c r="AV3" i="6" s="1"/>
  <c r="AS24" i="4"/>
  <c r="AT38" i="6"/>
  <c r="AT62" i="2"/>
  <c r="AU47" i="2" s="1"/>
  <c r="AS17" i="4"/>
  <c r="AU13" i="6"/>
  <c r="AU12" i="6"/>
  <c r="AU11" i="4"/>
  <c r="AU61" i="2"/>
  <c r="AV46" i="2" s="1"/>
  <c r="V23" i="6"/>
  <c r="V26" i="6" s="1"/>
  <c r="U19" i="4" s="1"/>
  <c r="V24" i="6"/>
  <c r="V27" i="6" s="1"/>
  <c r="U26" i="4" s="1"/>
  <c r="AU38" i="6" l="1"/>
  <c r="AU37" i="6"/>
  <c r="V19" i="6"/>
  <c r="U16" i="4" s="1"/>
  <c r="U20" i="4" s="1"/>
  <c r="AV59" i="2"/>
  <c r="AW44" i="2" s="1"/>
  <c r="AV21" i="4" s="1"/>
  <c r="AU21" i="4"/>
  <c r="AV60" i="2"/>
  <c r="AU28" i="4"/>
  <c r="AT17" i="4"/>
  <c r="AU30" i="4"/>
  <c r="AT30" i="4"/>
  <c r="AT31" i="4" s="1"/>
  <c r="AT24" i="4"/>
  <c r="AV5" i="2"/>
  <c r="AV4" i="6" s="1"/>
  <c r="AV12" i="6"/>
  <c r="AV13" i="6"/>
  <c r="AU62" i="2"/>
  <c r="AV47" i="2" s="1"/>
  <c r="AV63" i="2"/>
  <c r="AW48" i="2" s="1"/>
  <c r="V20" i="6"/>
  <c r="W17" i="6" s="1"/>
  <c r="W24" i="6" s="1"/>
  <c r="W27" i="6" s="1"/>
  <c r="V26" i="4" s="1"/>
  <c r="U23" i="4" l="1"/>
  <c r="U27" i="4" s="1"/>
  <c r="AU31" i="4"/>
  <c r="W16" i="6"/>
  <c r="V29" i="6"/>
  <c r="U18" i="4" s="1"/>
  <c r="V30" i="6"/>
  <c r="U25" i="4" s="1"/>
  <c r="AV37" i="6"/>
  <c r="AV38" i="6"/>
  <c r="AW4" i="2"/>
  <c r="AW59" i="2"/>
  <c r="AX44" i="2" s="1"/>
  <c r="AW21" i="4" s="1"/>
  <c r="AW45" i="2"/>
  <c r="AV28" i="4" s="1"/>
  <c r="AT34" i="4"/>
  <c r="AT35" i="4" s="1"/>
  <c r="AU24" i="4"/>
  <c r="AU17" i="4"/>
  <c r="AV61" i="2"/>
  <c r="AW46" i="2" s="1"/>
  <c r="W20" i="6"/>
  <c r="X17" i="6" s="1"/>
  <c r="X24" i="6" s="1"/>
  <c r="X27" i="6" s="1"/>
  <c r="W26" i="4" s="1"/>
  <c r="W23" i="6"/>
  <c r="W26" i="6" s="1"/>
  <c r="V19" i="4" s="1"/>
  <c r="AW3" i="6" l="1"/>
  <c r="AW12" i="6" s="1"/>
  <c r="AW37" i="6" s="1"/>
  <c r="AW5" i="2"/>
  <c r="AW4" i="6" s="1"/>
  <c r="AX59" i="2"/>
  <c r="AY44" i="2" s="1"/>
  <c r="AX21" i="4" s="1"/>
  <c r="AX4" i="2"/>
  <c r="AW60" i="2"/>
  <c r="AX45" i="2" s="1"/>
  <c r="AW28" i="4" s="1"/>
  <c r="AV62" i="2"/>
  <c r="AW47" i="2" s="1"/>
  <c r="AU34" i="4"/>
  <c r="AW63" i="2"/>
  <c r="AX48" i="2" s="1"/>
  <c r="AV11" i="4"/>
  <c r="AV30" i="4"/>
  <c r="AV31" i="4" s="1"/>
  <c r="V23" i="4"/>
  <c r="V27" i="4" s="1"/>
  <c r="W30" i="6"/>
  <c r="V25" i="4" s="1"/>
  <c r="X20" i="6"/>
  <c r="Y17" i="6" s="1"/>
  <c r="W19" i="6"/>
  <c r="X30" i="6" l="1"/>
  <c r="W25" i="4" s="1"/>
  <c r="AX3" i="6"/>
  <c r="AX12" i="6" s="1"/>
  <c r="AX37" i="6" s="1"/>
  <c r="AU35" i="4"/>
  <c r="AW13" i="6"/>
  <c r="AV17" i="4"/>
  <c r="AX5" i="2"/>
  <c r="AX4" i="6" s="1"/>
  <c r="AX60" i="2"/>
  <c r="AY45" i="2" s="1"/>
  <c r="AX63" i="2"/>
  <c r="AY48" i="2" s="1"/>
  <c r="AW11" i="4"/>
  <c r="AW62" i="2"/>
  <c r="AX47" i="2" s="1"/>
  <c r="AV34" i="4"/>
  <c r="AV35" i="4" s="1"/>
  <c r="AY4" i="2"/>
  <c r="AY3" i="6" s="1"/>
  <c r="AW61" i="2"/>
  <c r="AX46" i="2" s="1"/>
  <c r="AW30" i="4" s="1"/>
  <c r="AY59" i="2"/>
  <c r="AZ44" i="2" s="1"/>
  <c r="AY21" i="4" s="1"/>
  <c r="Y24" i="6"/>
  <c r="Y27" i="6" s="1"/>
  <c r="X26" i="4" s="1"/>
  <c r="W23" i="4"/>
  <c r="W27" i="4" s="1"/>
  <c r="V16" i="4"/>
  <c r="V20" i="4" s="1"/>
  <c r="W29" i="6"/>
  <c r="V18" i="4" s="1"/>
  <c r="X16" i="6"/>
  <c r="AY12" i="6" l="1"/>
  <c r="AY37" i="6" s="1"/>
  <c r="AY13" i="6"/>
  <c r="AX13" i="6"/>
  <c r="AW38" i="6"/>
  <c r="AW17" i="4"/>
  <c r="AW31" i="4"/>
  <c r="AV24" i="4"/>
  <c r="AY5" i="2"/>
  <c r="AY4" i="6" s="1"/>
  <c r="AX28" i="4"/>
  <c r="AX62" i="2"/>
  <c r="AY47" i="2" s="1"/>
  <c r="AW34" i="4"/>
  <c r="AY63" i="2"/>
  <c r="AZ48" i="2" s="1"/>
  <c r="AX11" i="4"/>
  <c r="AZ59" i="2"/>
  <c r="BA44" i="2" s="1"/>
  <c r="AZ4" i="2"/>
  <c r="AZ3" i="6" s="1"/>
  <c r="AX61" i="2"/>
  <c r="AY46" i="2" s="1"/>
  <c r="AX30" i="4" s="1"/>
  <c r="AX31" i="4" s="1"/>
  <c r="AY60" i="2"/>
  <c r="Y20" i="6"/>
  <c r="X23" i="6"/>
  <c r="X26" i="6" s="1"/>
  <c r="W19" i="4" s="1"/>
  <c r="AW24" i="4" l="1"/>
  <c r="AX38" i="6"/>
  <c r="AY38" i="6"/>
  <c r="AZ13" i="6"/>
  <c r="AZ38" i="6" s="1"/>
  <c r="AZ12" i="6"/>
  <c r="AZ37" i="6" s="1"/>
  <c r="AW35" i="4"/>
  <c r="AZ63" i="2"/>
  <c r="BA48" i="2" s="1"/>
  <c r="AY11" i="4"/>
  <c r="AY62" i="2"/>
  <c r="AZ47" i="2" s="1"/>
  <c r="AX34" i="4"/>
  <c r="AX35" i="4" s="1"/>
  <c r="BA4" i="2"/>
  <c r="BA3" i="6" s="1"/>
  <c r="AZ21" i="4"/>
  <c r="AX17" i="4"/>
  <c r="AX24" i="4"/>
  <c r="AY61" i="2"/>
  <c r="AZ46" i="2" s="1"/>
  <c r="AY30" i="4" s="1"/>
  <c r="AZ45" i="2"/>
  <c r="BA59" i="2"/>
  <c r="BB44" i="2" s="1"/>
  <c r="Z17" i="6"/>
  <c r="X23" i="4"/>
  <c r="X27" i="4" s="1"/>
  <c r="Y30" i="6"/>
  <c r="X25" i="4" s="1"/>
  <c r="X19" i="6"/>
  <c r="AY31" i="4" l="1"/>
  <c r="AY24" i="4"/>
  <c r="BA12" i="6"/>
  <c r="BA13" i="6"/>
  <c r="BB4" i="2"/>
  <c r="BB3" i="6" s="1"/>
  <c r="BA21" i="4"/>
  <c r="AZ62" i="2"/>
  <c r="BA47" i="2" s="1"/>
  <c r="AY34" i="4"/>
  <c r="AY17" i="4"/>
  <c r="AZ60" i="2"/>
  <c r="BA45" i="2" s="1"/>
  <c r="AY28" i="4"/>
  <c r="BB59" i="2"/>
  <c r="BC44" i="2" s="1"/>
  <c r="BA63" i="2"/>
  <c r="BB48" i="2" s="1"/>
  <c r="AZ11" i="4"/>
  <c r="AZ61" i="2"/>
  <c r="BA46" i="2" s="1"/>
  <c r="AZ5" i="2"/>
  <c r="AZ4" i="6" s="1"/>
  <c r="Z24" i="6"/>
  <c r="Z27" i="6" s="1"/>
  <c r="Y26" i="4" s="1"/>
  <c r="W16" i="4"/>
  <c r="W20" i="4" s="1"/>
  <c r="X29" i="6"/>
  <c r="W18" i="4" s="1"/>
  <c r="Y16" i="6"/>
  <c r="AZ17" i="4" l="1"/>
  <c r="BA37" i="6"/>
  <c r="AZ24" i="4"/>
  <c r="BA38" i="6"/>
  <c r="AY35" i="4"/>
  <c r="BB13" i="6"/>
  <c r="BB38" i="6" s="1"/>
  <c r="BB12" i="6"/>
  <c r="BB37" i="6" s="1"/>
  <c r="AZ30" i="4"/>
  <c r="BA5" i="2"/>
  <c r="BA4" i="6" s="1"/>
  <c r="AZ28" i="4"/>
  <c r="BA62" i="2"/>
  <c r="BB47" i="2" s="1"/>
  <c r="AZ34" i="4"/>
  <c r="AZ35" i="4" s="1"/>
  <c r="BB63" i="2"/>
  <c r="BC48" i="2" s="1"/>
  <c r="BA11" i="4"/>
  <c r="BA61" i="2"/>
  <c r="BB46" i="2" s="1"/>
  <c r="BA60" i="2"/>
  <c r="BB45" i="2" s="1"/>
  <c r="Z20" i="6"/>
  <c r="Y23" i="6"/>
  <c r="Y26" i="6" s="1"/>
  <c r="X19" i="4" s="1"/>
  <c r="AZ31" i="4" l="1"/>
  <c r="BC4" i="2"/>
  <c r="BC3" i="6" s="1"/>
  <c r="BB21" i="4"/>
  <c r="BA34" i="4"/>
  <c r="BC59" i="2"/>
  <c r="BB61" i="2"/>
  <c r="BC46" i="2" s="1"/>
  <c r="BA30" i="4"/>
  <c r="BA31" i="4" s="1"/>
  <c r="BA28" i="4"/>
  <c r="BB5" i="2"/>
  <c r="BB4" i="6" s="1"/>
  <c r="BA17" i="4"/>
  <c r="BB60" i="2"/>
  <c r="BC45" i="2" s="1"/>
  <c r="BB62" i="2"/>
  <c r="BC47" i="2" s="1"/>
  <c r="BA24" i="4"/>
  <c r="Z30" i="6"/>
  <c r="Y25" i="4" s="1"/>
  <c r="Y23" i="4"/>
  <c r="Y27" i="4" s="1"/>
  <c r="AA17" i="6"/>
  <c r="Y19" i="6"/>
  <c r="BA35" i="4" l="1"/>
  <c r="BC62" i="2"/>
  <c r="BD47" i="2" s="1"/>
  <c r="BC13" i="6"/>
  <c r="BC38" i="6" s="1"/>
  <c r="BC12" i="6"/>
  <c r="BC37" i="6" s="1"/>
  <c r="BD4" i="2"/>
  <c r="BD3" i="6" s="1"/>
  <c r="BC21" i="4"/>
  <c r="BB30" i="4"/>
  <c r="BB31" i="4" s="1"/>
  <c r="BC61" i="2"/>
  <c r="BD46" i="2" s="1"/>
  <c r="BD59" i="2"/>
  <c r="BB11" i="4"/>
  <c r="BC63" i="2"/>
  <c r="BD48" i="2" s="1"/>
  <c r="AA24" i="6"/>
  <c r="AA27" i="6" s="1"/>
  <c r="Z26" i="4" s="1"/>
  <c r="X16" i="4"/>
  <c r="X20" i="4" s="1"/>
  <c r="Y29" i="6"/>
  <c r="X18" i="4" s="1"/>
  <c r="Z16" i="6"/>
  <c r="BB34" i="4" l="1"/>
  <c r="BD13" i="6"/>
  <c r="BD38" i="6" s="1"/>
  <c r="BD12" i="6"/>
  <c r="BD37" i="6" s="1"/>
  <c r="BD61" i="2"/>
  <c r="BE46" i="2" s="1"/>
  <c r="BC30" i="4"/>
  <c r="BC31" i="4" s="1"/>
  <c r="BD63" i="2"/>
  <c r="BE48" i="2" s="1"/>
  <c r="BC11" i="4"/>
  <c r="BB24" i="4"/>
  <c r="BB17" i="4"/>
  <c r="BC5" i="2"/>
  <c r="BC4" i="6" s="1"/>
  <c r="BB28" i="4"/>
  <c r="BC60" i="2"/>
  <c r="BD45" i="2" s="1"/>
  <c r="BE59" i="2"/>
  <c r="AA20" i="6"/>
  <c r="Z23" i="6"/>
  <c r="Z26" i="6" s="1"/>
  <c r="Y19" i="4" s="1"/>
  <c r="BB35" i="4" l="1"/>
  <c r="BD30" i="4"/>
  <c r="BD31" i="4" s="1"/>
  <c r="BC34" i="4"/>
  <c r="BC35" i="4" s="1"/>
  <c r="BD60" i="2"/>
  <c r="BE45" i="2" s="1"/>
  <c r="BC24" i="4"/>
  <c r="BD21" i="4"/>
  <c r="BE4" i="2"/>
  <c r="BE3" i="6" s="1"/>
  <c r="BF44" i="2"/>
  <c r="BC17" i="4"/>
  <c r="BD62" i="2"/>
  <c r="BE47" i="2" s="1"/>
  <c r="BE61" i="2"/>
  <c r="BF46" i="2" s="1"/>
  <c r="Z19" i="6"/>
  <c r="Y16" i="4" s="1"/>
  <c r="Y20" i="4" s="1"/>
  <c r="Z23" i="4"/>
  <c r="Z27" i="4" s="1"/>
  <c r="AA30" i="6"/>
  <c r="Z25" i="4" s="1"/>
  <c r="AB17" i="6"/>
  <c r="BE13" i="6" l="1"/>
  <c r="BE38" i="6" s="1"/>
  <c r="BE12" i="6"/>
  <c r="BE37" i="6" s="1"/>
  <c r="BE30" i="4"/>
  <c r="BE31" i="4" s="1"/>
  <c r="BD11" i="4"/>
  <c r="BD34" i="4"/>
  <c r="BD35" i="4" s="1"/>
  <c r="BE62" i="2"/>
  <c r="BF47" i="2" s="1"/>
  <c r="BF61" i="2"/>
  <c r="BF4" i="2"/>
  <c r="BF3" i="6" s="1"/>
  <c r="BE21" i="4"/>
  <c r="BD5" i="2"/>
  <c r="BD4" i="6" s="1"/>
  <c r="BC28" i="4"/>
  <c r="BE63" i="2"/>
  <c r="BF48" i="2" s="1"/>
  <c r="BF59" i="2"/>
  <c r="BG44" i="2" s="1"/>
  <c r="AA16" i="6"/>
  <c r="AA23" i="6" s="1"/>
  <c r="AA26" i="6" s="1"/>
  <c r="Z19" i="4" s="1"/>
  <c r="Z29" i="6"/>
  <c r="Y18" i="4" s="1"/>
  <c r="AB24" i="6"/>
  <c r="AB27" i="6" s="1"/>
  <c r="AA26" i="4" s="1"/>
  <c r="BF13" i="6" l="1"/>
  <c r="BF38" i="6" s="1"/>
  <c r="BF12" i="6"/>
  <c r="BF37" i="6" s="1"/>
  <c r="BG59" i="2"/>
  <c r="BH44" i="2" s="1"/>
  <c r="BG4" i="2"/>
  <c r="BG3" i="6" s="1"/>
  <c r="BF21" i="4"/>
  <c r="BE11" i="4"/>
  <c r="BF62" i="2"/>
  <c r="BD24" i="4"/>
  <c r="BD28" i="4"/>
  <c r="BE5" i="2"/>
  <c r="BE4" i="6" s="1"/>
  <c r="BD17" i="4"/>
  <c r="BF63" i="2"/>
  <c r="BG48" i="2" s="1"/>
  <c r="BG46" i="2"/>
  <c r="BG61" i="2" s="1"/>
  <c r="BE34" i="4"/>
  <c r="BE35" i="4" s="1"/>
  <c r="BE60" i="2"/>
  <c r="BF45" i="2" s="1"/>
  <c r="AB20" i="6"/>
  <c r="AC17" i="6" s="1"/>
  <c r="AC24" i="6" s="1"/>
  <c r="AC27" i="6" s="1"/>
  <c r="AB26" i="4" s="1"/>
  <c r="AA19" i="6"/>
  <c r="BG12" i="6" l="1"/>
  <c r="BG37" i="6" s="1"/>
  <c r="BG13" i="6"/>
  <c r="BG38" i="6" s="1"/>
  <c r="AB30" i="6"/>
  <c r="AA25" i="4" s="1"/>
  <c r="AA23" i="4"/>
  <c r="AA27" i="4" s="1"/>
  <c r="BG63" i="2"/>
  <c r="BH48" i="2" s="1"/>
  <c r="BF11" i="4"/>
  <c r="BG21" i="4"/>
  <c r="BH4" i="2"/>
  <c r="BH3" i="6" s="1"/>
  <c r="BF60" i="2"/>
  <c r="BG45" i="2" s="1"/>
  <c r="BE28" i="4"/>
  <c r="BF5" i="2"/>
  <c r="BF4" i="6" s="1"/>
  <c r="BF30" i="4"/>
  <c r="BH46" i="2"/>
  <c r="BE17" i="4"/>
  <c r="BG47" i="2"/>
  <c r="BE24" i="4"/>
  <c r="BH59" i="2"/>
  <c r="BI44" i="2" s="1"/>
  <c r="AC20" i="6"/>
  <c r="Z16" i="4"/>
  <c r="Z20" i="4" s="1"/>
  <c r="AA29" i="6"/>
  <c r="Z18" i="4" s="1"/>
  <c r="AB16" i="6"/>
  <c r="BF31" i="4" l="1"/>
  <c r="BH13" i="6"/>
  <c r="BH38" i="6" s="1"/>
  <c r="BH12" i="6"/>
  <c r="BH37" i="6" s="1"/>
  <c r="BI59" i="2"/>
  <c r="BJ44" i="2" s="1"/>
  <c r="BH21" i="4"/>
  <c r="BI4" i="2"/>
  <c r="BI3" i="6" s="1"/>
  <c r="BG60" i="2"/>
  <c r="BH45" i="2" s="1"/>
  <c r="BG5" i="2"/>
  <c r="BG4" i="6" s="1"/>
  <c r="BF28" i="4"/>
  <c r="BF34" i="4"/>
  <c r="BG30" i="4"/>
  <c r="BG31" i="4" s="1"/>
  <c r="BF24" i="4"/>
  <c r="BH61" i="2"/>
  <c r="BI46" i="2" s="1"/>
  <c r="BF17" i="4"/>
  <c r="BG11" i="4"/>
  <c r="BG62" i="2"/>
  <c r="BH63" i="2"/>
  <c r="BI48" i="2" s="1"/>
  <c r="AB23" i="4"/>
  <c r="AB27" i="4" s="1"/>
  <c r="AC30" i="6"/>
  <c r="AB25" i="4" s="1"/>
  <c r="AD17" i="6"/>
  <c r="AB23" i="6"/>
  <c r="AB26" i="6" s="1"/>
  <c r="AA19" i="4" s="1"/>
  <c r="BF35" i="4" l="1"/>
  <c r="BI13" i="6"/>
  <c r="BI38" i="6" s="1"/>
  <c r="BI12" i="6"/>
  <c r="BI37" i="6" s="1"/>
  <c r="BG28" i="4"/>
  <c r="BH5" i="2"/>
  <c r="BH4" i="6" s="1"/>
  <c r="BH11" i="4"/>
  <c r="BG24" i="4"/>
  <c r="BG17" i="4"/>
  <c r="BH60" i="2"/>
  <c r="BI45" i="2" s="1"/>
  <c r="BI61" i="2"/>
  <c r="BI63" i="2"/>
  <c r="BJ48" i="2" s="1"/>
  <c r="BI21" i="4"/>
  <c r="BJ4" i="2"/>
  <c r="BJ3" i="6" s="1"/>
  <c r="BH30" i="4"/>
  <c r="BH31" i="4" s="1"/>
  <c r="BH47" i="2"/>
  <c r="BG34" i="4" s="1"/>
  <c r="BG35" i="4" s="1"/>
  <c r="BJ59" i="2"/>
  <c r="AD24" i="6"/>
  <c r="AD27" i="6" s="1"/>
  <c r="AC26" i="4" s="1"/>
  <c r="AB19" i="6"/>
  <c r="AC16" i="6" s="1"/>
  <c r="AC23" i="6" s="1"/>
  <c r="AC26" i="6" s="1"/>
  <c r="AB19" i="4" s="1"/>
  <c r="BJ13" i="6" l="1"/>
  <c r="BJ38" i="6" s="1"/>
  <c r="BJ12" i="6"/>
  <c r="BJ37" i="6" s="1"/>
  <c r="AB29" i="6"/>
  <c r="AA18" i="4" s="1"/>
  <c r="BI5" i="2"/>
  <c r="BI4" i="6" s="1"/>
  <c r="BH28" i="4"/>
  <c r="BJ63" i="2"/>
  <c r="BK48" i="2" s="1"/>
  <c r="BI11" i="4"/>
  <c r="BH24" i="4"/>
  <c r="BH62" i="2"/>
  <c r="BH17" i="4"/>
  <c r="BK44" i="2"/>
  <c r="BI60" i="2"/>
  <c r="BJ46" i="2"/>
  <c r="BJ61" i="2" s="1"/>
  <c r="AA16" i="4"/>
  <c r="AA20" i="4" s="1"/>
  <c r="AD20" i="6"/>
  <c r="AC19" i="6"/>
  <c r="BJ11" i="4" l="1"/>
  <c r="BI47" i="2"/>
  <c r="BI62" i="2" s="1"/>
  <c r="BK4" i="2"/>
  <c r="BK3" i="6" s="1"/>
  <c r="BJ21" i="4"/>
  <c r="BK63" i="2"/>
  <c r="BL48" i="2" s="1"/>
  <c r="BI24" i="4"/>
  <c r="BK59" i="2"/>
  <c r="BI17" i="4"/>
  <c r="BK46" i="2"/>
  <c r="BI30" i="4"/>
  <c r="BI31" i="4" s="1"/>
  <c r="BJ45" i="2"/>
  <c r="AD30" i="6"/>
  <c r="AC25" i="4" s="1"/>
  <c r="AC23" i="4"/>
  <c r="AC27" i="4" s="1"/>
  <c r="AE17" i="6"/>
  <c r="AB16" i="4"/>
  <c r="AB20" i="4" s="1"/>
  <c r="AC29" i="6"/>
  <c r="AB18" i="4" s="1"/>
  <c r="AD16" i="6"/>
  <c r="BK12" i="6" l="1"/>
  <c r="BK37" i="6" s="1"/>
  <c r="BK13" i="6"/>
  <c r="BK38" i="6" s="1"/>
  <c r="BK11" i="4"/>
  <c r="BJ30" i="4"/>
  <c r="BJ31" i="4" s="1"/>
  <c r="BJ5" i="2"/>
  <c r="BJ4" i="6" s="1"/>
  <c r="BI28" i="4"/>
  <c r="BH34" i="4"/>
  <c r="BH35" i="4" s="1"/>
  <c r="BJ47" i="2"/>
  <c r="BJ62" i="2" s="1"/>
  <c r="BL44" i="2"/>
  <c r="BJ60" i="2"/>
  <c r="BK45" i="2" s="1"/>
  <c r="BL63" i="2"/>
  <c r="BK61" i="2"/>
  <c r="BL46" i="2" s="1"/>
  <c r="AE24" i="6"/>
  <c r="AE27" i="6" s="1"/>
  <c r="AD26" i="4" s="1"/>
  <c r="AD23" i="6"/>
  <c r="AD26" i="6" s="1"/>
  <c r="AC19" i="4" s="1"/>
  <c r="BK5" i="2" l="1"/>
  <c r="BK4" i="6" s="1"/>
  <c r="BJ28" i="4"/>
  <c r="BL61" i="2"/>
  <c r="BM46" i="2" s="1"/>
  <c r="BK30" i="4"/>
  <c r="BK31" i="4" s="1"/>
  <c r="BJ17" i="4"/>
  <c r="BL4" i="2"/>
  <c r="BL3" i="6" s="1"/>
  <c r="BK21" i="4"/>
  <c r="BJ24" i="4"/>
  <c r="BL59" i="2"/>
  <c r="BM44" i="2" s="1"/>
  <c r="BK47" i="2"/>
  <c r="BK62" i="2" s="1"/>
  <c r="BI34" i="4"/>
  <c r="BI35" i="4" s="1"/>
  <c r="BM48" i="2"/>
  <c r="BM63" i="2" s="1"/>
  <c r="BK60" i="2"/>
  <c r="BL45" i="2" s="1"/>
  <c r="AE20" i="6"/>
  <c r="AD19" i="6"/>
  <c r="BL13" i="6" l="1"/>
  <c r="BL38" i="6" s="1"/>
  <c r="BL12" i="6"/>
  <c r="BL37" i="6" s="1"/>
  <c r="BM59" i="2"/>
  <c r="BN44" i="2" s="1"/>
  <c r="BN59" i="2" s="1"/>
  <c r="BL21" i="4"/>
  <c r="BM4" i="2"/>
  <c r="BM3" i="6" s="1"/>
  <c r="BK28" i="4"/>
  <c r="BL5" i="2"/>
  <c r="BL4" i="6" s="1"/>
  <c r="BL30" i="4"/>
  <c r="BM61" i="2"/>
  <c r="BN46" i="2" s="1"/>
  <c r="BN61" i="2" s="1"/>
  <c r="BL60" i="2"/>
  <c r="BM45" i="2" s="1"/>
  <c r="BJ34" i="4"/>
  <c r="BJ35" i="4" s="1"/>
  <c r="BL47" i="2"/>
  <c r="BK34" i="4" s="1"/>
  <c r="BK35" i="4" s="1"/>
  <c r="BN48" i="2"/>
  <c r="BL11" i="4"/>
  <c r="AD23" i="4"/>
  <c r="AD27" i="4" s="1"/>
  <c r="AE30" i="6"/>
  <c r="AD25" i="4" s="1"/>
  <c r="AF17" i="6"/>
  <c r="AC16" i="4"/>
  <c r="AC20" i="4" s="1"/>
  <c r="AD29" i="6"/>
  <c r="AC18" i="4" s="1"/>
  <c r="AE16" i="6"/>
  <c r="BM11" i="4" l="1"/>
  <c r="BN63" i="2"/>
  <c r="BL31" i="4"/>
  <c r="BM13" i="6"/>
  <c r="BM38" i="6" s="1"/>
  <c r="BM12" i="6"/>
  <c r="BM37" i="6" s="1"/>
  <c r="BO46" i="2"/>
  <c r="BM30" i="4"/>
  <c r="BM31" i="4" s="1"/>
  <c r="BN4" i="2"/>
  <c r="BN3" i="6" s="1"/>
  <c r="BM21" i="4"/>
  <c r="BK17" i="4"/>
  <c r="BM5" i="2"/>
  <c r="BM4" i="6" s="1"/>
  <c r="BL28" i="4"/>
  <c r="BK24" i="4"/>
  <c r="BO44" i="2"/>
  <c r="BM60" i="2"/>
  <c r="BN45" i="2" s="1"/>
  <c r="BN60" i="2" s="1"/>
  <c r="BL62" i="2"/>
  <c r="AF24" i="6"/>
  <c r="AF27" i="6" s="1"/>
  <c r="AE26" i="4" s="1"/>
  <c r="AE23" i="6"/>
  <c r="AE26" i="6" s="1"/>
  <c r="AD19" i="4" s="1"/>
  <c r="BN21" i="4" l="1"/>
  <c r="BO59" i="2"/>
  <c r="BP44" i="2" s="1"/>
  <c r="BN30" i="4"/>
  <c r="BO61" i="2"/>
  <c r="BP46" i="2" s="1"/>
  <c r="AF20" i="6"/>
  <c r="AG17" i="6" s="1"/>
  <c r="BN13" i="6"/>
  <c r="BN38" i="6" s="1"/>
  <c r="BN12" i="6"/>
  <c r="BN37" i="6" s="1"/>
  <c r="BL17" i="4"/>
  <c r="BL24" i="4"/>
  <c r="BO45" i="2"/>
  <c r="BM28" i="4"/>
  <c r="BN5" i="2"/>
  <c r="BN4" i="6" s="1"/>
  <c r="BO4" i="2"/>
  <c r="BO3" i="6" s="1"/>
  <c r="BM47" i="2"/>
  <c r="BL34" i="4" s="1"/>
  <c r="BO48" i="2"/>
  <c r="BO63" i="2" s="1"/>
  <c r="AE19" i="6"/>
  <c r="AE29" i="6" s="1"/>
  <c r="AD18" i="4" s="1"/>
  <c r="AG24" i="6"/>
  <c r="AG27" i="6" s="1"/>
  <c r="AF26" i="4" s="1"/>
  <c r="AE23" i="4"/>
  <c r="AE27" i="4" s="1"/>
  <c r="AF30" i="6"/>
  <c r="AE25" i="4" s="1"/>
  <c r="BO30" i="4" l="1"/>
  <c r="BO31" i="4" s="1"/>
  <c r="BP61" i="2"/>
  <c r="BQ46" i="2" s="1"/>
  <c r="BP30" i="4" s="1"/>
  <c r="BP31" i="4" s="1"/>
  <c r="BO21" i="4"/>
  <c r="BP59" i="2"/>
  <c r="BQ44" i="2" s="1"/>
  <c r="BP21" i="4" s="1"/>
  <c r="BN31" i="4"/>
  <c r="BN28" i="4"/>
  <c r="BO60" i="2"/>
  <c r="BP45" i="2" s="1"/>
  <c r="BL35" i="4"/>
  <c r="BM17" i="4"/>
  <c r="BM24" i="4"/>
  <c r="BO13" i="6"/>
  <c r="BO38" i="6" s="1"/>
  <c r="BO12" i="6"/>
  <c r="BO37" i="6" s="1"/>
  <c r="BP48" i="2"/>
  <c r="BN11" i="4"/>
  <c r="BO5" i="2"/>
  <c r="BO4" i="6" s="1"/>
  <c r="BP4" i="2"/>
  <c r="BP3" i="6" s="1"/>
  <c r="BM62" i="2"/>
  <c r="AF16" i="6"/>
  <c r="AF23" i="6" s="1"/>
  <c r="AF26" i="6" s="1"/>
  <c r="AE19" i="4" s="1"/>
  <c r="AD16" i="4"/>
  <c r="AD20" i="4" s="1"/>
  <c r="AG20" i="6"/>
  <c r="BO11" i="4" l="1"/>
  <c r="BP63" i="2"/>
  <c r="BQ48" i="2" s="1"/>
  <c r="BP11" i="4" s="1"/>
  <c r="BO28" i="4"/>
  <c r="BP60" i="2"/>
  <c r="BP13" i="6"/>
  <c r="BP38" i="6" s="1"/>
  <c r="BP12" i="6"/>
  <c r="BP37" i="6" s="1"/>
  <c r="BN17" i="4"/>
  <c r="BN24" i="4"/>
  <c r="BP5" i="2"/>
  <c r="BP4" i="6" s="1"/>
  <c r="BQ4" i="2"/>
  <c r="BQ3" i="6" s="1"/>
  <c r="BN47" i="2"/>
  <c r="BN62" i="2" s="1"/>
  <c r="BQ59" i="2"/>
  <c r="BR44" i="2" s="1"/>
  <c r="BQ21" i="4" s="1"/>
  <c r="BQ61" i="2"/>
  <c r="AF19" i="6"/>
  <c r="AG16" i="6" s="1"/>
  <c r="AG23" i="6" s="1"/>
  <c r="AG26" i="6" s="1"/>
  <c r="AF19" i="4" s="1"/>
  <c r="AF23" i="4"/>
  <c r="AF27" i="4" s="1"/>
  <c r="AG30" i="6"/>
  <c r="AF25" i="4" s="1"/>
  <c r="AH17" i="6"/>
  <c r="BO17" i="4" l="1"/>
  <c r="BQ13" i="6"/>
  <c r="BQ38" i="6" s="1"/>
  <c r="BQ12" i="6"/>
  <c r="BQ37" i="6" s="1"/>
  <c r="BO24" i="4"/>
  <c r="BM34" i="4"/>
  <c r="BO47" i="2"/>
  <c r="BR4" i="2"/>
  <c r="BR3" i="6" s="1"/>
  <c r="BQ63" i="2"/>
  <c r="BR46" i="2"/>
  <c r="BR59" i="2"/>
  <c r="BS44" i="2" s="1"/>
  <c r="BR21" i="4" s="1"/>
  <c r="BQ45" i="2"/>
  <c r="BP28" i="4" s="1"/>
  <c r="AE16" i="4"/>
  <c r="AE20" i="4" s="1"/>
  <c r="AF29" i="6"/>
  <c r="AE18" i="4" s="1"/>
  <c r="AH24" i="6"/>
  <c r="AH27" i="6" s="1"/>
  <c r="AG26" i="4" s="1"/>
  <c r="AG19" i="6"/>
  <c r="AH16" i="6" s="1"/>
  <c r="BM35" i="4" l="1"/>
  <c r="BN34" i="4"/>
  <c r="BN35" i="4" s="1"/>
  <c r="BO62" i="2"/>
  <c r="BR61" i="2"/>
  <c r="BS46" i="2" s="1"/>
  <c r="BQ30" i="4"/>
  <c r="BP17" i="4"/>
  <c r="BR13" i="6"/>
  <c r="BR38" i="6" s="1"/>
  <c r="BR12" i="6"/>
  <c r="BR37" i="6" s="1"/>
  <c r="BP24" i="4"/>
  <c r="BS4" i="2"/>
  <c r="BS3" i="6" s="1"/>
  <c r="BQ5" i="2"/>
  <c r="BQ4" i="6" s="1"/>
  <c r="BS59" i="2"/>
  <c r="BR48" i="2"/>
  <c r="BQ60" i="2"/>
  <c r="BR45" i="2" s="1"/>
  <c r="BQ28" i="4" s="1"/>
  <c r="AH20" i="6"/>
  <c r="AG29" i="6"/>
  <c r="AF18" i="4" s="1"/>
  <c r="AF16" i="4"/>
  <c r="AF20" i="4" s="1"/>
  <c r="AH23" i="6"/>
  <c r="AH26" i="6" s="1"/>
  <c r="AG19" i="4" s="1"/>
  <c r="BQ31" i="4" l="1"/>
  <c r="BQ24" i="4"/>
  <c r="BS61" i="2"/>
  <c r="BR30" i="4"/>
  <c r="BR31" i="4" s="1"/>
  <c r="BQ17" i="4"/>
  <c r="BS12" i="6"/>
  <c r="BS37" i="6" s="1"/>
  <c r="BS13" i="6"/>
  <c r="BS38" i="6" s="1"/>
  <c r="BR63" i="2"/>
  <c r="BS48" i="2" s="1"/>
  <c r="BQ11" i="4"/>
  <c r="BR5" i="2"/>
  <c r="BR4" i="6" s="1"/>
  <c r="BR60" i="2"/>
  <c r="BP47" i="2"/>
  <c r="BP62" i="2" s="1"/>
  <c r="AG23" i="4"/>
  <c r="AG27" i="4" s="1"/>
  <c r="AH30" i="6"/>
  <c r="AG25" i="4" s="1"/>
  <c r="AI17" i="6"/>
  <c r="AH19" i="6"/>
  <c r="BQ47" i="2" l="1"/>
  <c r="BO34" i="4"/>
  <c r="BS63" i="2"/>
  <c r="BR11" i="4"/>
  <c r="BR17" i="4"/>
  <c r="BR24" i="4"/>
  <c r="BS45" i="2"/>
  <c r="BR28" i="4" s="1"/>
  <c r="AI24" i="6"/>
  <c r="AI27" i="6" s="1"/>
  <c r="AH26" i="4" s="1"/>
  <c r="AI16" i="6"/>
  <c r="AH29" i="6"/>
  <c r="AG18" i="4" s="1"/>
  <c r="AG16" i="4"/>
  <c r="AG20" i="4" s="1"/>
  <c r="BO35" i="4" l="1"/>
  <c r="BQ62" i="2"/>
  <c r="BR47" i="2" s="1"/>
  <c r="BQ34" i="4" s="1"/>
  <c r="BQ35" i="4" s="1"/>
  <c r="BP34" i="4"/>
  <c r="BP35" i="4" s="1"/>
  <c r="AI20" i="6"/>
  <c r="AH23" i="4" s="1"/>
  <c r="AH27" i="4" s="1"/>
  <c r="BS5" i="2"/>
  <c r="BS4" i="6" s="1"/>
  <c r="BS60" i="2"/>
  <c r="AI23" i="6"/>
  <c r="AI26" i="6" s="1"/>
  <c r="AH19" i="4" s="1"/>
  <c r="AI30" i="6" l="1"/>
  <c r="AH25" i="4" s="1"/>
  <c r="AJ17" i="6"/>
  <c r="AJ24" i="6" s="1"/>
  <c r="BR62" i="2"/>
  <c r="BS47" i="2" s="1"/>
  <c r="BR34" i="4" s="1"/>
  <c r="BR35" i="4" s="1"/>
  <c r="AI19" i="6"/>
  <c r="AJ16" i="6" s="1"/>
  <c r="AJ27" i="6" l="1"/>
  <c r="AI26" i="4" s="1"/>
  <c r="AJ20" i="6"/>
  <c r="AI23" i="4" s="1"/>
  <c r="AI27" i="4" s="1"/>
  <c r="BS62" i="2"/>
  <c r="AH16" i="4"/>
  <c r="AI29" i="6"/>
  <c r="AH18" i="4" s="1"/>
  <c r="AJ23" i="6"/>
  <c r="AJ26" i="6" s="1"/>
  <c r="AI19" i="4" s="1"/>
  <c r="AJ30" i="6" l="1"/>
  <c r="AI25" i="4" s="1"/>
  <c r="AK17" i="6"/>
  <c r="AK24" i="6" s="1"/>
  <c r="AK27" i="6" s="1"/>
  <c r="AJ26" i="4" s="1"/>
  <c r="AJ19" i="6"/>
  <c r="AK16" i="6" s="1"/>
  <c r="AH20" i="4"/>
  <c r="AK20" i="6" l="1"/>
  <c r="AJ23" i="4" s="1"/>
  <c r="AJ27" i="4" s="1"/>
  <c r="AJ29" i="6"/>
  <c r="AI18" i="4" s="1"/>
  <c r="AI16" i="4"/>
  <c r="AI20" i="4" s="1"/>
  <c r="AK23" i="6"/>
  <c r="AK26" i="6" s="1"/>
  <c r="AJ19" i="4" s="1"/>
  <c r="AL17" i="6" l="1"/>
  <c r="AL24" i="6" s="1"/>
  <c r="AL27" i="6" s="1"/>
  <c r="AK26" i="4" s="1"/>
  <c r="AK30" i="6"/>
  <c r="AJ25" i="4" s="1"/>
  <c r="AK19" i="6"/>
  <c r="AL16" i="6" s="1"/>
  <c r="AL20" i="6" l="1"/>
  <c r="AK29" i="6"/>
  <c r="AJ18" i="4" s="1"/>
  <c r="AJ16" i="4"/>
  <c r="AL23" i="6"/>
  <c r="AL26" i="6" s="1"/>
  <c r="AK19" i="4" s="1"/>
  <c r="AK23" i="4" l="1"/>
  <c r="AK27" i="4" s="1"/>
  <c r="AL30" i="6"/>
  <c r="AK25" i="4" s="1"/>
  <c r="AM17" i="6"/>
  <c r="AL19" i="6"/>
  <c r="AJ20" i="4"/>
  <c r="AM24" i="6" l="1"/>
  <c r="AM27" i="6" s="1"/>
  <c r="AL26" i="4" s="1"/>
  <c r="AM16" i="6"/>
  <c r="AK16" i="4"/>
  <c r="AL29" i="6"/>
  <c r="AK18" i="4" s="1"/>
  <c r="AM20" i="6" l="1"/>
  <c r="AN17" i="6" s="1"/>
  <c r="AN24" i="6" s="1"/>
  <c r="AN27" i="6" s="1"/>
  <c r="AM26" i="4" s="1"/>
  <c r="AK20" i="4"/>
  <c r="AM23" i="6"/>
  <c r="AM30" i="6" l="1"/>
  <c r="AL25" i="4" s="1"/>
  <c r="AL23" i="4"/>
  <c r="AL27" i="4" s="1"/>
  <c r="AN20" i="6"/>
  <c r="AM19" i="6"/>
  <c r="AL16" i="4" s="1"/>
  <c r="AO17" i="6" l="1"/>
  <c r="AM23" i="4"/>
  <c r="AM27" i="4" s="1"/>
  <c r="AN30" i="6"/>
  <c r="AM25" i="4" s="1"/>
  <c r="AL20" i="4"/>
  <c r="AM26" i="6"/>
  <c r="AL19" i="4" s="1"/>
  <c r="AN16" i="6"/>
  <c r="AM29" i="6"/>
  <c r="AL18" i="4" s="1"/>
  <c r="AO24" i="6" l="1"/>
  <c r="AO27" i="6" s="1"/>
  <c r="AN26" i="4" s="1"/>
  <c r="AN23" i="6"/>
  <c r="AN26" i="6" s="1"/>
  <c r="AM19" i="4" s="1"/>
  <c r="AO20" i="6" l="1"/>
  <c r="AN19" i="6"/>
  <c r="AP17" i="6" l="1"/>
  <c r="AO30" i="6"/>
  <c r="AN25" i="4" s="1"/>
  <c r="AN23" i="4"/>
  <c r="AN27" i="4" s="1"/>
  <c r="AN29" i="6"/>
  <c r="AM18" i="4" s="1"/>
  <c r="AM16" i="4"/>
  <c r="AO16" i="6"/>
  <c r="AP24" i="6" l="1"/>
  <c r="AP27" i="6" s="1"/>
  <c r="AO26" i="4" s="1"/>
  <c r="AM20" i="4"/>
  <c r="AO23" i="6"/>
  <c r="AO26" i="6" s="1"/>
  <c r="AN19" i="4" s="1"/>
  <c r="AP20" i="6" l="1"/>
  <c r="AO19" i="6"/>
  <c r="AP16" i="6" s="1"/>
  <c r="AQ17" i="6" l="1"/>
  <c r="AO23" i="4"/>
  <c r="AO27" i="4" s="1"/>
  <c r="AP30" i="6"/>
  <c r="AO25" i="4" s="1"/>
  <c r="AN16" i="4"/>
  <c r="AO29" i="6"/>
  <c r="AN18" i="4" s="1"/>
  <c r="AP23" i="6"/>
  <c r="AP26" i="6" s="1"/>
  <c r="AO19" i="4" s="1"/>
  <c r="AQ24" i="6" l="1"/>
  <c r="AQ27" i="6" s="1"/>
  <c r="AP19" i="6"/>
  <c r="AQ16" i="6" s="1"/>
  <c r="AN20" i="4"/>
  <c r="AP26" i="4" l="1"/>
  <c r="AQ20" i="6"/>
  <c r="AP29" i="6"/>
  <c r="AO18" i="4" s="1"/>
  <c r="AO16" i="4"/>
  <c r="AQ23" i="6"/>
  <c r="AP23" i="4" l="1"/>
  <c r="AP27" i="4" s="1"/>
  <c r="AR17" i="6"/>
  <c r="AQ30" i="6"/>
  <c r="AP25" i="4" s="1"/>
  <c r="AQ19" i="6"/>
  <c r="AO20" i="4"/>
  <c r="AP16" i="4" l="1"/>
  <c r="AP20" i="4" s="1"/>
  <c r="AR16" i="6"/>
  <c r="AR24" i="6"/>
  <c r="AR27" i="6" s="1"/>
  <c r="AQ26" i="4" s="1"/>
  <c r="AQ29" i="6"/>
  <c r="AP18" i="4" s="1"/>
  <c r="AQ26" i="6"/>
  <c r="AP19" i="4" l="1"/>
  <c r="AR20" i="6"/>
  <c r="AR23" i="6"/>
  <c r="AR26" i="6" s="1"/>
  <c r="AQ19" i="4" s="1"/>
  <c r="AR19" i="6" l="1"/>
  <c r="AQ23" i="4"/>
  <c r="AQ27" i="4" s="1"/>
  <c r="AR30" i="6"/>
  <c r="AQ25" i="4" s="1"/>
  <c r="AS17" i="6"/>
  <c r="AS24" i="6" l="1"/>
  <c r="AS27" i="6" s="1"/>
  <c r="AR26" i="4" s="1"/>
  <c r="AR29" i="6"/>
  <c r="AQ18" i="4" s="1"/>
  <c r="AQ16" i="4"/>
  <c r="AQ20" i="4" s="1"/>
  <c r="AS16" i="6"/>
  <c r="AS23" i="6" l="1"/>
  <c r="AS26" i="6" s="1"/>
  <c r="AR19" i="4" s="1"/>
  <c r="AS20" i="6"/>
  <c r="AS19" i="6" l="1"/>
  <c r="AT16" i="6" s="1"/>
  <c r="AT17" i="6"/>
  <c r="AR23" i="4"/>
  <c r="AR27" i="4" s="1"/>
  <c r="AS30" i="6"/>
  <c r="AR25" i="4" s="1"/>
  <c r="AS29" i="6" l="1"/>
  <c r="AR18" i="4" s="1"/>
  <c r="AT23" i="6"/>
  <c r="AT26" i="6" s="1"/>
  <c r="AS19" i="4" s="1"/>
  <c r="AR16" i="4"/>
  <c r="AR20" i="4" s="1"/>
  <c r="AT24" i="6"/>
  <c r="AT27" i="6" s="1"/>
  <c r="AS26" i="4" s="1"/>
  <c r="AT19" i="6" l="1"/>
  <c r="AT20" i="6"/>
  <c r="AT30" i="6" l="1"/>
  <c r="AS25" i="4" s="1"/>
  <c r="AU17" i="6"/>
  <c r="AT29" i="6"/>
  <c r="AS18" i="4" s="1"/>
  <c r="AU16" i="6"/>
  <c r="AS23" i="4"/>
  <c r="AS27" i="4" s="1"/>
  <c r="AS16" i="4"/>
  <c r="AS20" i="4" s="1"/>
  <c r="AU23" i="6" l="1"/>
  <c r="AU26" i="6" s="1"/>
  <c r="AT19" i="4" s="1"/>
  <c r="AU24" i="6"/>
  <c r="AU19" i="6" l="1"/>
  <c r="AU27" i="6"/>
  <c r="AT26" i="4" s="1"/>
  <c r="AU20" i="6"/>
  <c r="AU29" i="6"/>
  <c r="AT18" i="4" s="1"/>
  <c r="AT16" i="4"/>
  <c r="AT20" i="4" s="1"/>
  <c r="AV16" i="6"/>
  <c r="AV23" i="6" l="1"/>
  <c r="AV26" i="6" s="1"/>
  <c r="AU19" i="4" s="1"/>
  <c r="AT23" i="4"/>
  <c r="AT27" i="4" s="1"/>
  <c r="AV17" i="6"/>
  <c r="AU30" i="6"/>
  <c r="AT25" i="4" s="1"/>
  <c r="AW17" i="6" l="1"/>
  <c r="AV24" i="6"/>
  <c r="AV19" i="6"/>
  <c r="AU16" i="4" l="1"/>
  <c r="AU20" i="4" s="1"/>
  <c r="AV29" i="6"/>
  <c r="AU18" i="4" s="1"/>
  <c r="AW16" i="6"/>
  <c r="AV20" i="6"/>
  <c r="AV27" i="6" s="1"/>
  <c r="AU26" i="4" s="1"/>
  <c r="AX17" i="6"/>
  <c r="AW24" i="6"/>
  <c r="AW27" i="6" s="1"/>
  <c r="AV26" i="4" s="1"/>
  <c r="AW20" i="6" l="1"/>
  <c r="AX24" i="6"/>
  <c r="AX27" i="6" s="1"/>
  <c r="AW26" i="4" s="1"/>
  <c r="AU23" i="4"/>
  <c r="AU27" i="4" s="1"/>
  <c r="AV30" i="6"/>
  <c r="AU25" i="4" s="1"/>
  <c r="AW23" i="6"/>
  <c r="AW26" i="6" s="1"/>
  <c r="AV19" i="4" s="1"/>
  <c r="AX20" i="6" l="1"/>
  <c r="AW23" i="4" s="1"/>
  <c r="AW27" i="4" s="1"/>
  <c r="AW19" i="6"/>
  <c r="AX30" i="6"/>
  <c r="AW25" i="4" s="1"/>
  <c r="AY17" i="6"/>
  <c r="AV23" i="4"/>
  <c r="AV27" i="4" s="1"/>
  <c r="AW30" i="6"/>
  <c r="AV25" i="4" s="1"/>
  <c r="AY24" i="6" l="1"/>
  <c r="AY27" i="6" s="1"/>
  <c r="AX26" i="4" s="1"/>
  <c r="AV16" i="4"/>
  <c r="AV20" i="4" s="1"/>
  <c r="AW29" i="6"/>
  <c r="AV18" i="4" s="1"/>
  <c r="AX16" i="6"/>
  <c r="AY20" i="6" l="1"/>
  <c r="AZ17" i="6" s="1"/>
  <c r="AX23" i="6"/>
  <c r="AX26" i="6" s="1"/>
  <c r="AW19" i="4" s="1"/>
  <c r="AZ24" i="6"/>
  <c r="AZ27" i="6" s="1"/>
  <c r="AY26" i="4" s="1"/>
  <c r="AY30" i="6"/>
  <c r="AX25" i="4" s="1"/>
  <c r="AX23" i="4"/>
  <c r="AX27" i="4" s="1"/>
  <c r="AX19" i="6" l="1"/>
  <c r="AZ20" i="6"/>
  <c r="AW16" i="4"/>
  <c r="AW20" i="4" s="1"/>
  <c r="AX29" i="6"/>
  <c r="AW18" i="4" s="1"/>
  <c r="AY16" i="6"/>
  <c r="AY23" i="6" l="1"/>
  <c r="AY26" i="6" s="1"/>
  <c r="AX19" i="4" s="1"/>
  <c r="AZ30" i="6"/>
  <c r="AY25" i="4" s="1"/>
  <c r="AY23" i="4"/>
  <c r="AY27" i="4" s="1"/>
  <c r="BA17" i="6"/>
  <c r="BA24" i="6" l="1"/>
  <c r="BA27" i="6" s="1"/>
  <c r="AZ26" i="4" s="1"/>
  <c r="AY19" i="6"/>
  <c r="BA20" i="6" l="1"/>
  <c r="BB17" i="6" s="1"/>
  <c r="AY29" i="6"/>
  <c r="AX18" i="4" s="1"/>
  <c r="AX16" i="4"/>
  <c r="AX20" i="4" s="1"/>
  <c r="AZ16" i="6"/>
  <c r="BB24" i="6"/>
  <c r="BB27" i="6" s="1"/>
  <c r="BA26" i="4" s="1"/>
  <c r="BA30" i="6"/>
  <c r="AZ25" i="4" s="1"/>
  <c r="AZ23" i="4" l="1"/>
  <c r="AZ27" i="4" s="1"/>
  <c r="BB20" i="6"/>
  <c r="BC17" i="6" s="1"/>
  <c r="AZ23" i="6"/>
  <c r="AZ26" i="6" s="1"/>
  <c r="AY19" i="4" s="1"/>
  <c r="BB30" i="6" l="1"/>
  <c r="BA25" i="4" s="1"/>
  <c r="BA23" i="4"/>
  <c r="BA27" i="4" s="1"/>
  <c r="AZ19" i="6"/>
  <c r="BA16" i="6" s="1"/>
  <c r="BC24" i="6"/>
  <c r="BC27" i="6" s="1"/>
  <c r="BB26" i="4" s="1"/>
  <c r="AY16" i="4" l="1"/>
  <c r="AY20" i="4" s="1"/>
  <c r="AZ29" i="6"/>
  <c r="AY18" i="4" s="1"/>
  <c r="BC20" i="6"/>
  <c r="BB23" i="4" s="1"/>
  <c r="BB27" i="4" s="1"/>
  <c r="BA23" i="6"/>
  <c r="BA26" i="6" s="1"/>
  <c r="AZ19" i="4" s="1"/>
  <c r="BD17" i="6" l="1"/>
  <c r="BC30" i="6"/>
  <c r="BB25" i="4" s="1"/>
  <c r="BA19" i="6"/>
  <c r="BB16" i="6" s="1"/>
  <c r="BB23" i="6" s="1"/>
  <c r="BB26" i="6" s="1"/>
  <c r="BA19" i="4" s="1"/>
  <c r="BD24" i="6"/>
  <c r="BD27" i="6" s="1"/>
  <c r="BC26" i="4" s="1"/>
  <c r="BA29" i="6" l="1"/>
  <c r="AZ18" i="4" s="1"/>
  <c r="AZ16" i="4"/>
  <c r="AZ20" i="4" s="1"/>
  <c r="BD20" i="6"/>
  <c r="BE17" i="6" s="1"/>
  <c r="BE24" i="6" s="1"/>
  <c r="BE27" i="6" s="1"/>
  <c r="BD26" i="4" s="1"/>
  <c r="BB19" i="6"/>
  <c r="BC23" i="4" l="1"/>
  <c r="BC27" i="4" s="1"/>
  <c r="BD30" i="6"/>
  <c r="BC25" i="4" s="1"/>
  <c r="BE20" i="6"/>
  <c r="BE30" i="6" s="1"/>
  <c r="BD25" i="4" s="1"/>
  <c r="BC16" i="6"/>
  <c r="BB29" i="6"/>
  <c r="BA18" i="4" s="1"/>
  <c r="BA16" i="4"/>
  <c r="BA20" i="4" s="1"/>
  <c r="BD23" i="4"/>
  <c r="BD27" i="4" s="1"/>
  <c r="BF17" i="6" l="1"/>
  <c r="BF24" i="6" s="1"/>
  <c r="BC23" i="6"/>
  <c r="BC19" i="6" s="1"/>
  <c r="BD16" i="6" s="1"/>
  <c r="BF27" i="6" l="1"/>
  <c r="BE26" i="4" s="1"/>
  <c r="BF20" i="6"/>
  <c r="BG17" i="6" s="1"/>
  <c r="BD23" i="6"/>
  <c r="BD26" i="6" s="1"/>
  <c r="BC19" i="4" s="1"/>
  <c r="BC26" i="6"/>
  <c r="BB19" i="4" s="1"/>
  <c r="BC29" i="6"/>
  <c r="BB18" i="4" s="1"/>
  <c r="BB16" i="4"/>
  <c r="BB20" i="4" s="1"/>
  <c r="BF30" i="6"/>
  <c r="BE25" i="4" s="1"/>
  <c r="BE23" i="4"/>
  <c r="BE27" i="4" s="1"/>
  <c r="BD19" i="6" l="1"/>
  <c r="BD29" i="6" s="1"/>
  <c r="BC18" i="4" s="1"/>
  <c r="BG24" i="6"/>
  <c r="BG27" i="6" s="1"/>
  <c r="BF26" i="4" s="1"/>
  <c r="BC16" i="4" l="1"/>
  <c r="BC20" i="4" s="1"/>
  <c r="BE16" i="6"/>
  <c r="BG20" i="6"/>
  <c r="BH17" i="6" s="1"/>
  <c r="BE23" i="6"/>
  <c r="BE26" i="6" s="1"/>
  <c r="BD19" i="4" s="1"/>
  <c r="BF23" i="4" l="1"/>
  <c r="BF27" i="4" s="1"/>
  <c r="BG30" i="6"/>
  <c r="BF25" i="4" s="1"/>
  <c r="BE19" i="6"/>
  <c r="BD16" i="4" s="1"/>
  <c r="BD20" i="4" s="1"/>
  <c r="BH24" i="6"/>
  <c r="BH27" i="6" s="1"/>
  <c r="BG26" i="4" s="1"/>
  <c r="BE29" i="6" l="1"/>
  <c r="BD18" i="4" s="1"/>
  <c r="BF16" i="6"/>
  <c r="BH20" i="6"/>
  <c r="BI17" i="6" s="1"/>
  <c r="BF23" i="6"/>
  <c r="BF26" i="6" s="1"/>
  <c r="BE19" i="4" s="1"/>
  <c r="BH30" i="6" l="1"/>
  <c r="BG25" i="4" s="1"/>
  <c r="BG23" i="4"/>
  <c r="BG27" i="4" s="1"/>
  <c r="BF19" i="6"/>
  <c r="BG16" i="6" s="1"/>
  <c r="BG23" i="6" s="1"/>
  <c r="BG26" i="6" s="1"/>
  <c r="BF19" i="4" s="1"/>
  <c r="BI24" i="6"/>
  <c r="BI27" i="6" s="1"/>
  <c r="BH26" i="4" s="1"/>
  <c r="BF29" i="6" l="1"/>
  <c r="BE18" i="4" s="1"/>
  <c r="BE16" i="4"/>
  <c r="BE20" i="4" s="1"/>
  <c r="BG19" i="6"/>
  <c r="BG29" i="6" s="1"/>
  <c r="BF18" i="4" s="1"/>
  <c r="BI20" i="6"/>
  <c r="BF16" i="4" l="1"/>
  <c r="BF20" i="4" s="1"/>
  <c r="BH16" i="6"/>
  <c r="BH23" i="6" s="1"/>
  <c r="BH26" i="6" s="1"/>
  <c r="BG19" i="4" s="1"/>
  <c r="BJ17" i="6"/>
  <c r="BH23" i="4"/>
  <c r="BH27" i="4" s="1"/>
  <c r="BI30" i="6"/>
  <c r="BH25" i="4" s="1"/>
  <c r="BH19" i="6" l="1"/>
  <c r="BI16" i="6" s="1"/>
  <c r="BJ24" i="6"/>
  <c r="BJ27" i="6" s="1"/>
  <c r="BI26" i="4" s="1"/>
  <c r="BG16" i="4" l="1"/>
  <c r="BG20" i="4" s="1"/>
  <c r="BH29" i="6"/>
  <c r="BG18" i="4" s="1"/>
  <c r="BJ20" i="6"/>
  <c r="BK17" i="6" s="1"/>
  <c r="BI23" i="6"/>
  <c r="BI26" i="6" s="1"/>
  <c r="BH19" i="4" s="1"/>
  <c r="BJ30" i="6" l="1"/>
  <c r="BI25" i="4" s="1"/>
  <c r="BI23" i="4"/>
  <c r="BI27" i="4" s="1"/>
  <c r="BI19" i="6"/>
  <c r="BK24" i="6"/>
  <c r="BK27" i="6" s="1"/>
  <c r="BJ26" i="4" s="1"/>
  <c r="BK20" i="6" l="1"/>
  <c r="BL17" i="6" s="1"/>
  <c r="BJ16" i="6"/>
  <c r="BH16" i="4"/>
  <c r="BH20" i="4" s="1"/>
  <c r="BI29" i="6"/>
  <c r="BH18" i="4" s="1"/>
  <c r="BJ23" i="4" l="1"/>
  <c r="BJ27" i="4" s="1"/>
  <c r="BK30" i="6"/>
  <c r="BJ25" i="4" s="1"/>
  <c r="BJ23" i="6"/>
  <c r="BJ26" i="6" s="1"/>
  <c r="BI19" i="4" s="1"/>
  <c r="BL24" i="6"/>
  <c r="BL27" i="6" s="1"/>
  <c r="BK26" i="4" s="1"/>
  <c r="BL20" i="6" l="1"/>
  <c r="BM17" i="6" s="1"/>
  <c r="BM24" i="6" s="1"/>
  <c r="BM27" i="6" s="1"/>
  <c r="BL26" i="4" s="1"/>
  <c r="BJ19" i="6"/>
  <c r="BK16" i="6" s="1"/>
  <c r="BK23" i="6" s="1"/>
  <c r="BK26" i="6" s="1"/>
  <c r="BJ19" i="4" s="1"/>
  <c r="BJ29" i="6" l="1"/>
  <c r="BI18" i="4" s="1"/>
  <c r="BI16" i="4"/>
  <c r="BI20" i="4" s="1"/>
  <c r="BK23" i="4"/>
  <c r="BK27" i="4" s="1"/>
  <c r="BL30" i="6"/>
  <c r="BK25" i="4" s="1"/>
  <c r="BM20" i="6"/>
  <c r="BN17" i="6" s="1"/>
  <c r="BN24" i="6" s="1"/>
  <c r="BN27" i="6" s="1"/>
  <c r="BM26" i="4" s="1"/>
  <c r="BK19" i="6"/>
  <c r="BL16" i="6" s="1"/>
  <c r="BM30" i="6" l="1"/>
  <c r="BL25" i="4" s="1"/>
  <c r="BL23" i="4"/>
  <c r="BN20" i="6"/>
  <c r="BN30" i="6" s="1"/>
  <c r="BM25" i="4" s="1"/>
  <c r="BL23" i="6"/>
  <c r="BL26" i="6" s="1"/>
  <c r="BK19" i="4" s="1"/>
  <c r="BK29" i="6"/>
  <c r="BJ18" i="4" s="1"/>
  <c r="BJ16" i="4"/>
  <c r="BJ20" i="4" s="1"/>
  <c r="BL27" i="4" l="1"/>
  <c r="BM23" i="4"/>
  <c r="BM27" i="4" s="1"/>
  <c r="BO17" i="6"/>
  <c r="BO24" i="6" s="1"/>
  <c r="BO27" i="6" s="1"/>
  <c r="BN26" i="4" s="1"/>
  <c r="BL19" i="6"/>
  <c r="BO20" i="6" l="1"/>
  <c r="BP17" i="6" s="1"/>
  <c r="BK16" i="4"/>
  <c r="BK20" i="4" s="1"/>
  <c r="BM16" i="6"/>
  <c r="BL29" i="6"/>
  <c r="BK18" i="4" s="1"/>
  <c r="BO30" i="6" l="1"/>
  <c r="BN25" i="4" s="1"/>
  <c r="BN23" i="4"/>
  <c r="BM23" i="6"/>
  <c r="BM26" i="6" s="1"/>
  <c r="BL19" i="4" s="1"/>
  <c r="BP24" i="6"/>
  <c r="BP27" i="6" s="1"/>
  <c r="BO26" i="4" s="1"/>
  <c r="BP20" i="6" l="1"/>
  <c r="BQ17" i="6" s="1"/>
  <c r="BN27" i="4"/>
  <c r="BM19" i="6"/>
  <c r="BN16" i="6" s="1"/>
  <c r="BP30" i="6"/>
  <c r="BO25" i="4" s="1"/>
  <c r="BO23" i="4" l="1"/>
  <c r="BO27" i="4" s="1"/>
  <c r="BM29" i="6"/>
  <c r="BL18" i="4" s="1"/>
  <c r="BL16" i="4"/>
  <c r="BL20" i="4" s="1"/>
  <c r="BN23" i="6"/>
  <c r="BN26" i="6" s="1"/>
  <c r="BM19" i="4" s="1"/>
  <c r="BQ24" i="6"/>
  <c r="BQ27" i="6" s="1"/>
  <c r="BP26" i="4" s="1"/>
  <c r="BQ20" i="6" l="1"/>
  <c r="BR17" i="6" s="1"/>
  <c r="BN19" i="6"/>
  <c r="BO16" i="6" s="1"/>
  <c r="BP23" i="4" l="1"/>
  <c r="BQ30" i="6"/>
  <c r="BP25" i="4" s="1"/>
  <c r="BN29" i="6"/>
  <c r="BM18" i="4" s="1"/>
  <c r="BM16" i="4"/>
  <c r="BO23" i="6"/>
  <c r="BO26" i="6" s="1"/>
  <c r="BN19" i="4" s="1"/>
  <c r="BR24" i="6"/>
  <c r="BR27" i="6" s="1"/>
  <c r="BQ26" i="4" s="1"/>
  <c r="BR20" i="6" l="1"/>
  <c r="BQ23" i="4" s="1"/>
  <c r="BQ27" i="4" s="1"/>
  <c r="BP27" i="4"/>
  <c r="BO19" i="6"/>
  <c r="BP16" i="6" s="1"/>
  <c r="BM20" i="4"/>
  <c r="BS17" i="6"/>
  <c r="BO29" i="6" l="1"/>
  <c r="BN18" i="4" s="1"/>
  <c r="BN16" i="4"/>
  <c r="BN20" i="4" s="1"/>
  <c r="BR30" i="6"/>
  <c r="BQ25" i="4" s="1"/>
  <c r="BP23" i="6"/>
  <c r="BP26" i="6" s="1"/>
  <c r="BO19" i="4" s="1"/>
  <c r="BS24" i="6"/>
  <c r="BS27" i="6" s="1"/>
  <c r="BR26" i="4" s="1"/>
  <c r="BS20" i="6" l="1"/>
  <c r="BT17" i="6" s="1"/>
  <c r="BP19" i="6"/>
  <c r="BQ16" i="6" s="1"/>
  <c r="BR23" i="4" l="1"/>
  <c r="BS30" i="6"/>
  <c r="BR25" i="4" s="1"/>
  <c r="BO16" i="4"/>
  <c r="BP29" i="6"/>
  <c r="BO18" i="4" s="1"/>
  <c r="BQ23" i="6"/>
  <c r="BQ26" i="6" s="1"/>
  <c r="BP19" i="4" s="1"/>
  <c r="BR27" i="4" l="1"/>
  <c r="BQ19" i="6"/>
  <c r="BR16" i="6" s="1"/>
  <c r="BO20" i="4"/>
  <c r="BP16" i="4" l="1"/>
  <c r="BP20" i="4" s="1"/>
  <c r="BQ29" i="6"/>
  <c r="BP18" i="4" s="1"/>
  <c r="BR23" i="6"/>
  <c r="BR26" i="6" s="1"/>
  <c r="BQ19" i="4" s="1"/>
  <c r="BR19" i="6" l="1"/>
  <c r="BS16" i="6" s="1"/>
  <c r="BR29" i="6" l="1"/>
  <c r="BQ18" i="4" s="1"/>
  <c r="BQ16" i="4"/>
  <c r="BS23" i="6"/>
  <c r="BQ20" i="4" l="1"/>
  <c r="BS19" i="6"/>
  <c r="BS26" i="6" s="1"/>
  <c r="BR19" i="4" s="1"/>
  <c r="BT16" i="6" l="1"/>
  <c r="BS29" i="6"/>
  <c r="BR18" i="4" s="1"/>
  <c r="BR16" i="4"/>
  <c r="BR20" i="4" l="1"/>
  <c r="BS3" i="4"/>
  <c r="BT55" i="2" l="1"/>
  <c r="BT43" i="2"/>
  <c r="BT47" i="2" s="1"/>
  <c r="BT62" i="2" s="1"/>
  <c r="BU43" i="2" l="1"/>
  <c r="BV49" i="2" s="1"/>
  <c r="BW50" i="2" s="1"/>
  <c r="BV27" i="2"/>
  <c r="BW28" i="2" s="1"/>
  <c r="BT44" i="2"/>
  <c r="BT59" i="2" s="1"/>
  <c r="BT48" i="2"/>
  <c r="BT63" i="2" s="1"/>
  <c r="BS13" i="4"/>
  <c r="BS38" i="4" s="1"/>
  <c r="BT3" i="4"/>
  <c r="BU55" i="2"/>
  <c r="BU27" i="2"/>
  <c r="BU28" i="2" s="1"/>
  <c r="BT49" i="2"/>
  <c r="BT50" i="2" s="1"/>
  <c r="BT46" i="2"/>
  <c r="BS30" i="4" s="1"/>
  <c r="BT45" i="2"/>
  <c r="BT5" i="2" s="1"/>
  <c r="BT4" i="6" s="1"/>
  <c r="BS34" i="4"/>
  <c r="BU47" i="2" l="1"/>
  <c r="BU62" i="2" s="1"/>
  <c r="BV28" i="2"/>
  <c r="BS11" i="4"/>
  <c r="BT4" i="2"/>
  <c r="BT3" i="6" s="1"/>
  <c r="BT12" i="6" s="1"/>
  <c r="BT37" i="6" s="1"/>
  <c r="BS21" i="4"/>
  <c r="BT61" i="2"/>
  <c r="BU46" i="2" s="1"/>
  <c r="F73" i="4"/>
  <c r="BS28" i="4"/>
  <c r="BU49" i="2"/>
  <c r="BT13" i="4"/>
  <c r="BT38" i="4" s="1"/>
  <c r="BT39" i="4" s="1"/>
  <c r="BU48" i="2"/>
  <c r="BU63" i="2" s="1"/>
  <c r="BT60" i="2"/>
  <c r="BU45" i="2" s="1"/>
  <c r="BU60" i="2" s="1"/>
  <c r="BS35" i="4"/>
  <c r="BS39" i="4"/>
  <c r="F78" i="4"/>
  <c r="BS31" i="4"/>
  <c r="BU44" i="2"/>
  <c r="BT13" i="6" l="1"/>
  <c r="BT38" i="6" s="1"/>
  <c r="BV47" i="2"/>
  <c r="BV62" i="2" s="1"/>
  <c r="BW47" i="2" s="1"/>
  <c r="BT34" i="4"/>
  <c r="BT35" i="4" s="1"/>
  <c r="BU50" i="2"/>
  <c r="BV50" i="2"/>
  <c r="BT11" i="4"/>
  <c r="BT24" i="6"/>
  <c r="BS24" i="4"/>
  <c r="BT23" i="6"/>
  <c r="BS17" i="4"/>
  <c r="BV48" i="2"/>
  <c r="BV63" i="2" s="1"/>
  <c r="BT30" i="4"/>
  <c r="BU61" i="2"/>
  <c r="BU4" i="2"/>
  <c r="BU3" i="6" s="1"/>
  <c r="BT21" i="4"/>
  <c r="BU59" i="2"/>
  <c r="BV44" i="2" s="1"/>
  <c r="BV45" i="2"/>
  <c r="BV60" i="2" s="1"/>
  <c r="BT28" i="4"/>
  <c r="BU5" i="2"/>
  <c r="BU4" i="6" s="1"/>
  <c r="BU34" i="4" l="1"/>
  <c r="BU35" i="4" s="1"/>
  <c r="BT31" i="4"/>
  <c r="BV34" i="4"/>
  <c r="BV35" i="4" s="1"/>
  <c r="BV4" i="2"/>
  <c r="BV3" i="6" s="1"/>
  <c r="BU21" i="4"/>
  <c r="BT19" i="6"/>
  <c r="BT26" i="6" s="1"/>
  <c r="BS19" i="4" s="1"/>
  <c r="BV5" i="2"/>
  <c r="BV4" i="6" s="1"/>
  <c r="BW45" i="2"/>
  <c r="BU28" i="4"/>
  <c r="BU12" i="6"/>
  <c r="BU37" i="6" s="1"/>
  <c r="BU13" i="6"/>
  <c r="BU38" i="6" s="1"/>
  <c r="BW48" i="2"/>
  <c r="BW63" i="2" s="1"/>
  <c r="BU11" i="4"/>
  <c r="BW62" i="2"/>
  <c r="BV59" i="2"/>
  <c r="BV46" i="2"/>
  <c r="BT20" i="6"/>
  <c r="BT27" i="6"/>
  <c r="BS26" i="4" s="1"/>
  <c r="BV12" i="6" l="1"/>
  <c r="BV37" i="6" s="1"/>
  <c r="BV13" i="6"/>
  <c r="BV38" i="6" s="1"/>
  <c r="BU16" i="6"/>
  <c r="BS16" i="4"/>
  <c r="BT29" i="6"/>
  <c r="BS18" i="4" s="1"/>
  <c r="BU30" i="4"/>
  <c r="BV61" i="2"/>
  <c r="BW46" i="2" s="1"/>
  <c r="BT24" i="4"/>
  <c r="BV11" i="4"/>
  <c r="BX48" i="2"/>
  <c r="BW5" i="2"/>
  <c r="BW4" i="6" s="1"/>
  <c r="BV28" i="4"/>
  <c r="BS23" i="4"/>
  <c r="BU17" i="6"/>
  <c r="BT30" i="6"/>
  <c r="BS25" i="4" s="1"/>
  <c r="BT17" i="4"/>
  <c r="BW60" i="2"/>
  <c r="BW44" i="2"/>
  <c r="BW59" i="2" s="1"/>
  <c r="BX47" i="2"/>
  <c r="BU31" i="4" l="1"/>
  <c r="BV30" i="4"/>
  <c r="BV31" i="4" s="1"/>
  <c r="BU24" i="6"/>
  <c r="BU27" i="6" s="1"/>
  <c r="BT26" i="4" s="1"/>
  <c r="BU24" i="4"/>
  <c r="BX45" i="2"/>
  <c r="BW34" i="4"/>
  <c r="BS27" i="4"/>
  <c r="BW11" i="4"/>
  <c r="BU17" i="4"/>
  <c r="BU23" i="6"/>
  <c r="BU26" i="6" s="1"/>
  <c r="BT19" i="4" s="1"/>
  <c r="BW4" i="2"/>
  <c r="BW3" i="6" s="1"/>
  <c r="BX44" i="2"/>
  <c r="BV21" i="4"/>
  <c r="BX62" i="2"/>
  <c r="BY47" i="2" s="1"/>
  <c r="BW61" i="2"/>
  <c r="BX46" i="2" s="1"/>
  <c r="BS20" i="4"/>
  <c r="BX63" i="2"/>
  <c r="BY48" i="2" s="1"/>
  <c r="BW35" i="4" l="1"/>
  <c r="BU19" i="6"/>
  <c r="BV16" i="6" s="1"/>
  <c r="BV23" i="6" s="1"/>
  <c r="BV26" i="6" s="1"/>
  <c r="BU19" i="4" s="1"/>
  <c r="BU20" i="6"/>
  <c r="BU30" i="6" s="1"/>
  <c r="BT25" i="4" s="1"/>
  <c r="BW30" i="4"/>
  <c r="BW31" i="4" s="1"/>
  <c r="BX11" i="4"/>
  <c r="BX4" i="2"/>
  <c r="BX3" i="6" s="1"/>
  <c r="BW21" i="4"/>
  <c r="BX34" i="4"/>
  <c r="BX35" i="4" s="1"/>
  <c r="BW13" i="6"/>
  <c r="BW38" i="6" s="1"/>
  <c r="BW12" i="6"/>
  <c r="BW37" i="6" s="1"/>
  <c r="BX5" i="2"/>
  <c r="BX4" i="6" s="1"/>
  <c r="BW28" i="4"/>
  <c r="BX61" i="2"/>
  <c r="BY63" i="2"/>
  <c r="BZ48" i="2" s="1"/>
  <c r="BY62" i="2"/>
  <c r="BX60" i="2"/>
  <c r="BX59" i="2"/>
  <c r="BU29" i="6" l="1"/>
  <c r="BT18" i="4" s="1"/>
  <c r="BT23" i="4"/>
  <c r="BV17" i="6"/>
  <c r="BV24" i="6" s="1"/>
  <c r="BV27" i="6" s="1"/>
  <c r="BU26" i="4" s="1"/>
  <c r="BV19" i="6"/>
  <c r="BW16" i="6" s="1"/>
  <c r="BT16" i="4"/>
  <c r="BY11" i="4"/>
  <c r="BV17" i="4"/>
  <c r="BV24" i="4"/>
  <c r="BZ47" i="2"/>
  <c r="BZ62" i="2" s="1"/>
  <c r="BX12" i="6"/>
  <c r="BX37" i="6" s="1"/>
  <c r="BX13" i="6"/>
  <c r="BX38" i="6" s="1"/>
  <c r="BZ63" i="2"/>
  <c r="BY45" i="2"/>
  <c r="BY44" i="2"/>
  <c r="BY59" i="2" s="1"/>
  <c r="BY46" i="2"/>
  <c r="BY61" i="2" s="1"/>
  <c r="BV29" i="6" l="1"/>
  <c r="BU18" i="4" s="1"/>
  <c r="BU16" i="4"/>
  <c r="BU20" i="4" s="1"/>
  <c r="BT20" i="4"/>
  <c r="BT27" i="4"/>
  <c r="BV20" i="6"/>
  <c r="BU23" i="4" s="1"/>
  <c r="BU27" i="4" s="1"/>
  <c r="BX30" i="4"/>
  <c r="BZ46" i="2"/>
  <c r="BZ61" i="2" s="1"/>
  <c r="BW23" i="6"/>
  <c r="BW26" i="6" s="1"/>
  <c r="BV19" i="4" s="1"/>
  <c r="CA47" i="2"/>
  <c r="CA62" i="2" s="1"/>
  <c r="BY34" i="4"/>
  <c r="BW17" i="4"/>
  <c r="BX21" i="4"/>
  <c r="BY4" i="2"/>
  <c r="BY3" i="6" s="1"/>
  <c r="BZ44" i="2"/>
  <c r="CA48" i="2"/>
  <c r="CA63" i="2" s="1"/>
  <c r="BX28" i="4"/>
  <c r="BY5" i="2"/>
  <c r="BY4" i="6" s="1"/>
  <c r="BY60" i="2"/>
  <c r="BW24" i="4"/>
  <c r="BY35" i="4" l="1"/>
  <c r="BX31" i="4"/>
  <c r="BW19" i="6"/>
  <c r="BX16" i="6" s="1"/>
  <c r="BW17" i="6"/>
  <c r="BV30" i="6"/>
  <c r="BU25" i="4" s="1"/>
  <c r="BY13" i="6"/>
  <c r="BY38" i="6" s="1"/>
  <c r="BY12" i="6"/>
  <c r="BY37" i="6" s="1"/>
  <c r="CB47" i="2"/>
  <c r="CB62" i="2" s="1"/>
  <c r="BZ34" i="4"/>
  <c r="BZ35" i="4" s="1"/>
  <c r="CA46" i="2"/>
  <c r="CA61" i="2" s="1"/>
  <c r="BY30" i="4"/>
  <c r="BY31" i="4" s="1"/>
  <c r="CB48" i="2"/>
  <c r="BZ11" i="4"/>
  <c r="BZ45" i="2"/>
  <c r="BY21" i="4"/>
  <c r="BZ4" i="2"/>
  <c r="BZ3" i="6" s="1"/>
  <c r="BZ59" i="2"/>
  <c r="CA44" i="2" s="1"/>
  <c r="BW24" i="6" l="1"/>
  <c r="BW20" i="6" s="1"/>
  <c r="BW27" i="6" s="1"/>
  <c r="BV26" i="4" s="1"/>
  <c r="BW29" i="6"/>
  <c r="BV18" i="4" s="1"/>
  <c r="BV16" i="4"/>
  <c r="BV20" i="4" s="1"/>
  <c r="BX23" i="6"/>
  <c r="BX26" i="6" s="1"/>
  <c r="BW19" i="4" s="1"/>
  <c r="CA4" i="2"/>
  <c r="CA3" i="6" s="1"/>
  <c r="BZ21" i="4"/>
  <c r="BZ30" i="4"/>
  <c r="BZ31" i="4" s="1"/>
  <c r="CB46" i="2"/>
  <c r="CB61" i="2" s="1"/>
  <c r="BZ12" i="6"/>
  <c r="BZ37" i="6" s="1"/>
  <c r="BZ13" i="6"/>
  <c r="BZ38" i="6" s="1"/>
  <c r="BX24" i="4"/>
  <c r="BZ5" i="2"/>
  <c r="BZ4" i="6" s="1"/>
  <c r="BY28" i="4"/>
  <c r="BZ60" i="2"/>
  <c r="CA45" i="2" s="1"/>
  <c r="BX17" i="4"/>
  <c r="CA59" i="2"/>
  <c r="CA11" i="4"/>
  <c r="CC47" i="2"/>
  <c r="CC62" i="2" s="1"/>
  <c r="CA34" i="4"/>
  <c r="CA35" i="4" s="1"/>
  <c r="CB63" i="2"/>
  <c r="CC48" i="2" s="1"/>
  <c r="BX17" i="6" l="1"/>
  <c r="BX24" i="6" s="1"/>
  <c r="BX19" i="6"/>
  <c r="BW30" i="6"/>
  <c r="BV25" i="4" s="1"/>
  <c r="BV23" i="4"/>
  <c r="CA5" i="2"/>
  <c r="CA4" i="6" s="1"/>
  <c r="BZ28" i="4"/>
  <c r="CA60" i="2"/>
  <c r="CB45" i="2" s="1"/>
  <c r="BY17" i="4"/>
  <c r="CC46" i="2"/>
  <c r="CA30" i="4"/>
  <c r="CA31" i="4" s="1"/>
  <c r="CA12" i="6"/>
  <c r="CA37" i="6" s="1"/>
  <c r="CA13" i="6"/>
  <c r="CA38" i="6" s="1"/>
  <c r="CB11" i="4"/>
  <c r="BY24" i="4"/>
  <c r="CC63" i="2"/>
  <c r="CB34" i="4"/>
  <c r="CB35" i="4" s="1"/>
  <c r="CD47" i="2"/>
  <c r="CB44" i="2"/>
  <c r="BW16" i="4" l="1"/>
  <c r="BX29" i="6"/>
  <c r="BW18" i="4" s="1"/>
  <c r="BY16" i="6"/>
  <c r="BX20" i="6"/>
  <c r="BY17" i="6" s="1"/>
  <c r="BV27" i="4"/>
  <c r="CB5" i="2"/>
  <c r="CB4" i="6" s="1"/>
  <c r="CA28" i="4"/>
  <c r="CB4" i="2"/>
  <c r="CB3" i="6" s="1"/>
  <c r="CA21" i="4"/>
  <c r="BZ24" i="4"/>
  <c r="CB30" i="4"/>
  <c r="CB31" i="4" s="1"/>
  <c r="CC34" i="4"/>
  <c r="CC35" i="4" s="1"/>
  <c r="BZ17" i="4"/>
  <c r="CD62" i="2"/>
  <c r="CE47" i="2" s="1"/>
  <c r="CD48" i="2"/>
  <c r="CD63" i="2" s="1"/>
  <c r="CB59" i="2"/>
  <c r="CC44" i="2" s="1"/>
  <c r="CB60" i="2"/>
  <c r="CC61" i="2"/>
  <c r="BW20" i="4" l="1"/>
  <c r="BX27" i="6"/>
  <c r="BW26" i="4" s="1"/>
  <c r="BY24" i="6"/>
  <c r="BX30" i="6"/>
  <c r="BW25" i="4" s="1"/>
  <c r="BW23" i="4"/>
  <c r="BY23" i="6"/>
  <c r="BY26" i="6" s="1"/>
  <c r="BX19" i="4" s="1"/>
  <c r="CD34" i="4"/>
  <c r="CD35" i="4" s="1"/>
  <c r="CC4" i="2"/>
  <c r="CC3" i="6" s="1"/>
  <c r="CC12" i="6" s="1"/>
  <c r="CB21" i="4"/>
  <c r="CB12" i="6"/>
  <c r="CB37" i="6" s="1"/>
  <c r="CB13" i="6"/>
  <c r="CB38" i="6" s="1"/>
  <c r="CD46" i="2"/>
  <c r="CD61" i="2" s="1"/>
  <c r="CC59" i="2"/>
  <c r="CD44" i="2" s="1"/>
  <c r="CC45" i="2"/>
  <c r="CE62" i="2"/>
  <c r="CF47" i="2" s="1"/>
  <c r="CE48" i="2"/>
  <c r="CC11" i="4"/>
  <c r="BY19" i="6" l="1"/>
  <c r="BX16" i="4" s="1"/>
  <c r="BY20" i="6"/>
  <c r="BW27" i="4"/>
  <c r="CE34" i="4"/>
  <c r="CE35" i="4" s="1"/>
  <c r="CD59" i="2"/>
  <c r="CE44" i="2" s="1"/>
  <c r="CA24" i="4"/>
  <c r="CC5" i="2"/>
  <c r="CC4" i="6" s="1"/>
  <c r="CB28" i="4"/>
  <c r="CC21" i="4"/>
  <c r="CD4" i="2"/>
  <c r="CD3" i="6" s="1"/>
  <c r="CD13" i="6" s="1"/>
  <c r="CD38" i="6" s="1"/>
  <c r="CC60" i="2"/>
  <c r="CA17" i="4"/>
  <c r="CD11" i="4"/>
  <c r="CF62" i="2"/>
  <c r="CG47" i="2" s="1"/>
  <c r="CE46" i="2"/>
  <c r="CC30" i="4"/>
  <c r="CC13" i="6"/>
  <c r="CC38" i="6" s="1"/>
  <c r="CC37" i="6"/>
  <c r="CE63" i="2"/>
  <c r="CC31" i="4" l="1"/>
  <c r="BY27" i="6"/>
  <c r="BX26" i="4" s="1"/>
  <c r="BZ17" i="6"/>
  <c r="BZ16" i="6"/>
  <c r="BY29" i="6"/>
  <c r="BX18" i="4" s="1"/>
  <c r="BX20" i="4"/>
  <c r="BX23" i="4"/>
  <c r="BY30" i="6"/>
  <c r="BX25" i="4" s="1"/>
  <c r="CB17" i="4"/>
  <c r="CB24" i="4"/>
  <c r="CD30" i="4"/>
  <c r="CD31" i="4" s="1"/>
  <c r="CE4" i="2"/>
  <c r="CE3" i="6" s="1"/>
  <c r="CD21" i="4"/>
  <c r="CE59" i="2"/>
  <c r="CF44" i="2" s="1"/>
  <c r="CE61" i="2"/>
  <c r="CF46" i="2" s="1"/>
  <c r="CF48" i="2"/>
  <c r="CD12" i="6"/>
  <c r="CD37" i="6" s="1"/>
  <c r="CD45" i="2"/>
  <c r="CD60" i="2" s="1"/>
  <c r="CF63" i="2" l="1"/>
  <c r="CG48" i="2" s="1"/>
  <c r="CG63" i="2" s="1"/>
  <c r="CE12" i="6"/>
  <c r="CE37" i="6" s="1"/>
  <c r="CE13" i="6"/>
  <c r="CE38" i="6" s="1"/>
  <c r="BZ23" i="6"/>
  <c r="BZ26" i="6" s="1"/>
  <c r="BY19" i="4" s="1"/>
  <c r="BX27" i="4"/>
  <c r="BZ24" i="6"/>
  <c r="BZ27" i="6" s="1"/>
  <c r="BY26" i="4" s="1"/>
  <c r="CE21" i="4"/>
  <c r="CF4" i="2"/>
  <c r="CF3" i="6" s="1"/>
  <c r="CE30" i="4"/>
  <c r="CE31" i="4" s="1"/>
  <c r="CF34" i="4"/>
  <c r="CC24" i="4"/>
  <c r="CE45" i="2"/>
  <c r="CE60" i="2" s="1"/>
  <c r="CD5" i="2"/>
  <c r="CD4" i="6" s="1"/>
  <c r="CC28" i="4"/>
  <c r="CE11" i="4"/>
  <c r="CG62" i="2"/>
  <c r="CC17" i="4"/>
  <c r="CF61" i="2"/>
  <c r="CG46" i="2" s="1"/>
  <c r="CF59" i="2"/>
  <c r="CG44" i="2" s="1"/>
  <c r="CF35" i="4" l="1"/>
  <c r="F77" i="4"/>
  <c r="CF12" i="6"/>
  <c r="CF37" i="6" s="1"/>
  <c r="CF13" i="6"/>
  <c r="CF38" i="6" s="1"/>
  <c r="BZ20" i="6"/>
  <c r="CA17" i="6" s="1"/>
  <c r="BZ19" i="6"/>
  <c r="CD17" i="4"/>
  <c r="CH47" i="2"/>
  <c r="CH62" i="2" s="1"/>
  <c r="CF45" i="2"/>
  <c r="CD28" i="4"/>
  <c r="CE5" i="2"/>
  <c r="CE4" i="6" s="1"/>
  <c r="CD24" i="4"/>
  <c r="CH48" i="2"/>
  <c r="CF11" i="4"/>
  <c r="CG59" i="2"/>
  <c r="BZ30" i="6" l="1"/>
  <c r="BY25" i="4" s="1"/>
  <c r="BY23" i="4"/>
  <c r="BZ29" i="6"/>
  <c r="BY18" i="4" s="1"/>
  <c r="CA16" i="6"/>
  <c r="BY16" i="4"/>
  <c r="CA24" i="6"/>
  <c r="CF30" i="4"/>
  <c r="CE28" i="4"/>
  <c r="CF5" i="2"/>
  <c r="CF4" i="6" s="1"/>
  <c r="CE24" i="4"/>
  <c r="CG11" i="4"/>
  <c r="CH63" i="2"/>
  <c r="CF60" i="2"/>
  <c r="CG45" i="2" s="1"/>
  <c r="CI47" i="2"/>
  <c r="CI62" i="2" s="1"/>
  <c r="CG34" i="4"/>
  <c r="CG35" i="4" s="1"/>
  <c r="CF21" i="4"/>
  <c r="CG4" i="2"/>
  <c r="CG3" i="6" s="1"/>
  <c r="CE17" i="4"/>
  <c r="CG61" i="2"/>
  <c r="CH46" i="2" s="1"/>
  <c r="CF31" i="4" l="1"/>
  <c r="F76" i="4"/>
  <c r="CG13" i="6"/>
  <c r="CG38" i="6" s="1"/>
  <c r="CG12" i="6"/>
  <c r="CG37" i="6" s="1"/>
  <c r="CA20" i="6"/>
  <c r="BZ23" i="4" s="1"/>
  <c r="BZ27" i="4" s="1"/>
  <c r="BY20" i="4"/>
  <c r="BY27" i="4"/>
  <c r="CA23" i="6"/>
  <c r="CA26" i="6" s="1"/>
  <c r="BZ19" i="4" s="1"/>
  <c r="CG5" i="2"/>
  <c r="CG4" i="6" s="1"/>
  <c r="CF28" i="4"/>
  <c r="F75" i="4" s="1"/>
  <c r="CH61" i="2"/>
  <c r="CI46" i="2" s="1"/>
  <c r="CG60" i="2"/>
  <c r="CH45" i="2" s="1"/>
  <c r="CG30" i="4"/>
  <c r="CG31" i="4" s="1"/>
  <c r="CJ47" i="2"/>
  <c r="CH34" i="4"/>
  <c r="CH35" i="4" s="1"/>
  <c r="CI48" i="2"/>
  <c r="CA30" i="6" l="1"/>
  <c r="BZ25" i="4" s="1"/>
  <c r="CB17" i="6"/>
  <c r="CB24" i="6" s="1"/>
  <c r="CA27" i="6"/>
  <c r="BZ26" i="4" s="1"/>
  <c r="CA19" i="6"/>
  <c r="CB16" i="6" s="1"/>
  <c r="CH30" i="4"/>
  <c r="CH31" i="4" s="1"/>
  <c r="CH11" i="4"/>
  <c r="CI61" i="2"/>
  <c r="CJ46" i="2" s="1"/>
  <c r="CI34" i="4"/>
  <c r="CI35" i="4" s="1"/>
  <c r="CH60" i="2"/>
  <c r="CI45" i="2" s="1"/>
  <c r="CF24" i="4"/>
  <c r="CH5" i="2"/>
  <c r="CH4" i="6" s="1"/>
  <c r="CG28" i="4"/>
  <c r="CI63" i="2"/>
  <c r="CF17" i="4"/>
  <c r="CJ62" i="2"/>
  <c r="CB20" i="6" l="1"/>
  <c r="CC17" i="6" s="1"/>
  <c r="BZ16" i="4"/>
  <c r="BZ20" i="4" s="1"/>
  <c r="CA29" i="6"/>
  <c r="BZ18" i="4" s="1"/>
  <c r="CB23" i="6"/>
  <c r="CB26" i="6" s="1"/>
  <c r="CA19" i="4" s="1"/>
  <c r="CJ61" i="2"/>
  <c r="CK46" i="2" s="1"/>
  <c r="CI30" i="4"/>
  <c r="CI31" i="4" s="1"/>
  <c r="CI60" i="2"/>
  <c r="CJ45" i="2" s="1"/>
  <c r="CJ48" i="2"/>
  <c r="CH28" i="4"/>
  <c r="CI5" i="2"/>
  <c r="CI4" i="6" s="1"/>
  <c r="CK47" i="2"/>
  <c r="CK62" i="2" s="1"/>
  <c r="CC24" i="6" l="1"/>
  <c r="CC20" i="6" s="1"/>
  <c r="CD17" i="6" s="1"/>
  <c r="CA23" i="4"/>
  <c r="CA27" i="4" s="1"/>
  <c r="CB30" i="6"/>
  <c r="CA25" i="4" s="1"/>
  <c r="CB27" i="6"/>
  <c r="CA26" i="4" s="1"/>
  <c r="CB19" i="6"/>
  <c r="CC16" i="6" s="1"/>
  <c r="CJ30" i="4"/>
  <c r="CJ31" i="4" s="1"/>
  <c r="CJ5" i="2"/>
  <c r="CJ4" i="6" s="1"/>
  <c r="CI28" i="4"/>
  <c r="CJ60" i="2"/>
  <c r="CK45" i="2" s="1"/>
  <c r="CI11" i="4"/>
  <c r="CJ63" i="2"/>
  <c r="CK48" i="2" s="1"/>
  <c r="CK61" i="2"/>
  <c r="CL46" i="2" s="1"/>
  <c r="CJ34" i="4"/>
  <c r="CJ35" i="4" s="1"/>
  <c r="CL47" i="2"/>
  <c r="CL62" i="2" s="1"/>
  <c r="CC27" i="6" l="1"/>
  <c r="CB26" i="4" s="1"/>
  <c r="CB23" i="4"/>
  <c r="CB27" i="4" s="1"/>
  <c r="CC30" i="6"/>
  <c r="CB25" i="4" s="1"/>
  <c r="CD24" i="6"/>
  <c r="CB29" i="6"/>
  <c r="CA18" i="4" s="1"/>
  <c r="CA16" i="4"/>
  <c r="CC23" i="6"/>
  <c r="CC26" i="6" s="1"/>
  <c r="CB19" i="4" s="1"/>
  <c r="CK30" i="4"/>
  <c r="CK31" i="4" s="1"/>
  <c r="CK5" i="2"/>
  <c r="CK4" i="6" s="1"/>
  <c r="CJ28" i="4"/>
  <c r="CK60" i="2"/>
  <c r="CJ11" i="4"/>
  <c r="CM47" i="2"/>
  <c r="CK34" i="4"/>
  <c r="CK35" i="4" s="1"/>
  <c r="CL61" i="2"/>
  <c r="CK63" i="2"/>
  <c r="CD20" i="6" l="1"/>
  <c r="CD27" i="6" s="1"/>
  <c r="CC26" i="4" s="1"/>
  <c r="CC19" i="6"/>
  <c r="CC29" i="6" s="1"/>
  <c r="CB18" i="4" s="1"/>
  <c r="CA20" i="4"/>
  <c r="CL45" i="2"/>
  <c r="CL48" i="2"/>
  <c r="CM46" i="2"/>
  <c r="CM61" i="2" s="1"/>
  <c r="CL34" i="4"/>
  <c r="CL35" i="4" s="1"/>
  <c r="CM62" i="2"/>
  <c r="CN47" i="2" s="1"/>
  <c r="CB16" i="4" l="1"/>
  <c r="CB20" i="4" s="1"/>
  <c r="CD16" i="6"/>
  <c r="CD23" i="6" s="1"/>
  <c r="CD26" i="6" s="1"/>
  <c r="CC19" i="4" s="1"/>
  <c r="CE17" i="6"/>
  <c r="CD30" i="6"/>
  <c r="CC25" i="4" s="1"/>
  <c r="CC23" i="4"/>
  <c r="CN62" i="2"/>
  <c r="CK11" i="4"/>
  <c r="CK28" i="4"/>
  <c r="CL5" i="2"/>
  <c r="CL4" i="6" s="1"/>
  <c r="CM34" i="4"/>
  <c r="CM35" i="4" s="1"/>
  <c r="CL30" i="4"/>
  <c r="CL31" i="4" s="1"/>
  <c r="CN46" i="2"/>
  <c r="CL63" i="2"/>
  <c r="CL60" i="2"/>
  <c r="CC27" i="4" l="1"/>
  <c r="CD19" i="6"/>
  <c r="CE16" i="6" s="1"/>
  <c r="CE24" i="6"/>
  <c r="CO47" i="2"/>
  <c r="CM30" i="4"/>
  <c r="CM31" i="4" s="1"/>
  <c r="CM45" i="2"/>
  <c r="CM48" i="2"/>
  <c r="CN61" i="2"/>
  <c r="CC16" i="4" l="1"/>
  <c r="CD29" i="6"/>
  <c r="CC18" i="4" s="1"/>
  <c r="CE20" i="6"/>
  <c r="CC20" i="4"/>
  <c r="CE23" i="6"/>
  <c r="CE26" i="6" s="1"/>
  <c r="CD19" i="4" s="1"/>
  <c r="CN34" i="4"/>
  <c r="CN35" i="4" s="1"/>
  <c r="CL28" i="4"/>
  <c r="CM5" i="2"/>
  <c r="CM4" i="6" s="1"/>
  <c r="CM60" i="2"/>
  <c r="CO46" i="2"/>
  <c r="CO61" i="2" s="1"/>
  <c r="CL11" i="4"/>
  <c r="CM63" i="2"/>
  <c r="CN48" i="2" s="1"/>
  <c r="CO62" i="2"/>
  <c r="CF17" i="6" l="1"/>
  <c r="CE30" i="6"/>
  <c r="CD25" i="4" s="1"/>
  <c r="CE27" i="6"/>
  <c r="CD26" i="4" s="1"/>
  <c r="CD23" i="4"/>
  <c r="CE19" i="6"/>
  <c r="CF24" i="6"/>
  <c r="CM11" i="4"/>
  <c r="CN63" i="2"/>
  <c r="CP46" i="2"/>
  <c r="CN30" i="4"/>
  <c r="CN31" i="4" s="1"/>
  <c r="CN45" i="2"/>
  <c r="CP47" i="2"/>
  <c r="CP62" i="2" s="1"/>
  <c r="CF20" i="6" l="1"/>
  <c r="CG17" i="6" s="1"/>
  <c r="CF16" i="6"/>
  <c r="CF23" i="6" s="1"/>
  <c r="CE29" i="6"/>
  <c r="CD18" i="4" s="1"/>
  <c r="CD27" i="4"/>
  <c r="CD16" i="4"/>
  <c r="CN5" i="2"/>
  <c r="CN4" i="6" s="1"/>
  <c r="CM28" i="4"/>
  <c r="CO34" i="4"/>
  <c r="CO35" i="4" s="1"/>
  <c r="CQ47" i="2"/>
  <c r="CN60" i="2"/>
  <c r="CO45" i="2" s="1"/>
  <c r="CO30" i="4"/>
  <c r="CO31" i="4" s="1"/>
  <c r="CP61" i="2"/>
  <c r="CO48" i="2"/>
  <c r="CF27" i="6" l="1"/>
  <c r="CE26" i="4" s="1"/>
  <c r="CG24" i="6"/>
  <c r="CE23" i="4"/>
  <c r="CF30" i="6"/>
  <c r="CE25" i="4" s="1"/>
  <c r="CF19" i="6"/>
  <c r="CF29" i="6" s="1"/>
  <c r="CE18" i="4" s="1"/>
  <c r="CD20" i="4"/>
  <c r="CP34" i="4"/>
  <c r="CP35" i="4" s="1"/>
  <c r="CO5" i="2"/>
  <c r="CO4" i="6" s="1"/>
  <c r="CN28" i="4"/>
  <c r="CO60" i="2"/>
  <c r="CP45" i="2" s="1"/>
  <c r="CN11" i="4"/>
  <c r="CQ46" i="2"/>
  <c r="CO63" i="2"/>
  <c r="CP48" i="2" s="1"/>
  <c r="CQ62" i="2"/>
  <c r="CR47" i="2" s="1"/>
  <c r="CG20" i="6" l="1"/>
  <c r="CG30" i="6" s="1"/>
  <c r="CF25" i="4" s="1"/>
  <c r="CE27" i="4"/>
  <c r="CF26" i="6"/>
  <c r="CE19" i="4" s="1"/>
  <c r="CG16" i="6"/>
  <c r="CE16" i="4"/>
  <c r="CP5" i="2"/>
  <c r="CP4" i="6" s="1"/>
  <c r="CO28" i="4"/>
  <c r="CQ34" i="4"/>
  <c r="CQ35" i="4" s="1"/>
  <c r="CP30" i="4"/>
  <c r="CP31" i="4" s="1"/>
  <c r="CO11" i="4"/>
  <c r="CR62" i="2"/>
  <c r="CP63" i="2"/>
  <c r="CQ61" i="2"/>
  <c r="CR46" i="2" s="1"/>
  <c r="CP60" i="2"/>
  <c r="CG27" i="6" l="1"/>
  <c r="CF26" i="4" s="1"/>
  <c r="CF23" i="4"/>
  <c r="CH17" i="6"/>
  <c r="CG23" i="6"/>
  <c r="CG26" i="6" s="1"/>
  <c r="CF19" i="4" s="1"/>
  <c r="CE20" i="4"/>
  <c r="CQ48" i="2"/>
  <c r="CQ30" i="4"/>
  <c r="CQ31" i="4" s="1"/>
  <c r="CR61" i="2"/>
  <c r="CQ45" i="2"/>
  <c r="CS47" i="2"/>
  <c r="CS62" i="2" s="1"/>
  <c r="CF27" i="4" l="1"/>
  <c r="CG19" i="6"/>
  <c r="CP11" i="4"/>
  <c r="CQ63" i="2"/>
  <c r="CR48" i="2" s="1"/>
  <c r="CS46" i="2"/>
  <c r="CS61" i="2" s="1"/>
  <c r="CQ5" i="2"/>
  <c r="CQ4" i="6" s="1"/>
  <c r="CP28" i="4"/>
  <c r="CT47" i="2"/>
  <c r="CR34" i="4"/>
  <c r="CR35" i="4" s="1"/>
  <c r="CQ60" i="2"/>
  <c r="CG29" i="6" l="1"/>
  <c r="CF18" i="4" s="1"/>
  <c r="CH16" i="6"/>
  <c r="CF16" i="4"/>
  <c r="CT46" i="2"/>
  <c r="CR30" i="4"/>
  <c r="CR31" i="4" s="1"/>
  <c r="CS34" i="4"/>
  <c r="CS35" i="4" s="1"/>
  <c r="CQ11" i="4"/>
  <c r="CR45" i="2"/>
  <c r="CR60" i="2" s="1"/>
  <c r="CR63" i="2"/>
  <c r="CS48" i="2" s="1"/>
  <c r="CT62" i="2"/>
  <c r="CF20" i="4" l="1"/>
  <c r="CR11" i="4"/>
  <c r="CS30" i="4"/>
  <c r="CS31" i="4" s="1"/>
  <c r="CR5" i="2"/>
  <c r="CR4" i="6" s="1"/>
  <c r="CQ28" i="4"/>
  <c r="CS45" i="2"/>
  <c r="CS63" i="2"/>
  <c r="CT48" i="2" s="1"/>
  <c r="CU47" i="2"/>
  <c r="CU62" i="2" s="1"/>
  <c r="CT61" i="2"/>
  <c r="CS11" i="4" l="1"/>
  <c r="CR28" i="4"/>
  <c r="CS5" i="2"/>
  <c r="CS4" i="6" s="1"/>
  <c r="CU46" i="2"/>
  <c r="CT34" i="4"/>
  <c r="CT35" i="4" s="1"/>
  <c r="CV47" i="2"/>
  <c r="CT63" i="2"/>
  <c r="CU48" i="2" s="1"/>
  <c r="CS60" i="2"/>
  <c r="CT45" i="2" s="1"/>
  <c r="CT11" i="4" l="1"/>
  <c r="CU34" i="4"/>
  <c r="CU35" i="4" s="1"/>
  <c r="CS28" i="4"/>
  <c r="CT5" i="2"/>
  <c r="CT4" i="6" s="1"/>
  <c r="CT30" i="4"/>
  <c r="CT31" i="4" s="1"/>
  <c r="CU61" i="2"/>
  <c r="CU63" i="2"/>
  <c r="CT60" i="2"/>
  <c r="CU45" i="2" s="1"/>
  <c r="CV62" i="2"/>
  <c r="CW47" i="2" s="1"/>
  <c r="CT28" i="4" l="1"/>
  <c r="CU5" i="2"/>
  <c r="CU4" i="6" s="1"/>
  <c r="CV48" i="2"/>
  <c r="CV63" i="2" s="1"/>
  <c r="CV34" i="4"/>
  <c r="CV35" i="4" s="1"/>
  <c r="CW62" i="2"/>
  <c r="CU60" i="2"/>
  <c r="CV46" i="2"/>
  <c r="CV61" i="2" s="1"/>
  <c r="CX47" i="2" l="1"/>
  <c r="CX62" i="2" s="1"/>
  <c r="CW48" i="2"/>
  <c r="CU11" i="4"/>
  <c r="CU30" i="4"/>
  <c r="CU31" i="4" s="1"/>
  <c r="CW46" i="2"/>
  <c r="CW61" i="2" s="1"/>
  <c r="CV45" i="2"/>
  <c r="CV60" i="2" s="1"/>
  <c r="CV11" i="4" l="1"/>
  <c r="CW45" i="2"/>
  <c r="CV5" i="2"/>
  <c r="CV4" i="6" s="1"/>
  <c r="CU28" i="4"/>
  <c r="CX46" i="2"/>
  <c r="CX61" i="2" s="1"/>
  <c r="CV30" i="4"/>
  <c r="CV31" i="4" s="1"/>
  <c r="CY47" i="2"/>
  <c r="CW34" i="4"/>
  <c r="CW35" i="4" s="1"/>
  <c r="CW63" i="2"/>
  <c r="CX48" i="2" s="1"/>
  <c r="CW11" i="4" l="1"/>
  <c r="CW5" i="2"/>
  <c r="CW4" i="6" s="1"/>
  <c r="CV28" i="4"/>
  <c r="CX34" i="4"/>
  <c r="CX35" i="4" s="1"/>
  <c r="CY62" i="2"/>
  <c r="CZ47" i="2" s="1"/>
  <c r="CX63" i="2"/>
  <c r="CW30" i="4"/>
  <c r="CW31" i="4" s="1"/>
  <c r="CY46" i="2"/>
  <c r="CW60" i="2"/>
  <c r="CY34" i="4" l="1"/>
  <c r="CY35" i="4" s="1"/>
  <c r="CZ62" i="2"/>
  <c r="CY48" i="2"/>
  <c r="CX30" i="4"/>
  <c r="CX31" i="4" s="1"/>
  <c r="CX45" i="2"/>
  <c r="CY61" i="2"/>
  <c r="CW28" i="4" l="1"/>
  <c r="CX5" i="2"/>
  <c r="CX4" i="6" s="1"/>
  <c r="CX60" i="2"/>
  <c r="CY45" i="2" s="1"/>
  <c r="CX11" i="4"/>
  <c r="DA47" i="2"/>
  <c r="CZ46" i="2"/>
  <c r="CY63" i="2"/>
  <c r="CZ48" i="2" s="1"/>
  <c r="CY11" i="4" l="1"/>
  <c r="CZ63" i="2"/>
  <c r="DA48" i="2" s="1"/>
  <c r="CZ34" i="4"/>
  <c r="CZ35" i="4" s="1"/>
  <c r="CY5" i="2"/>
  <c r="CY4" i="6" s="1"/>
  <c r="CX28" i="4"/>
  <c r="CY30" i="4"/>
  <c r="CY31" i="4" s="1"/>
  <c r="CZ61" i="2"/>
  <c r="DA46" i="2" s="1"/>
  <c r="DA62" i="2"/>
  <c r="CY60" i="2"/>
  <c r="DA61" i="2" l="1"/>
  <c r="DB46" i="2" s="1"/>
  <c r="DA30" i="4" s="1"/>
  <c r="DA31" i="4" s="1"/>
  <c r="DB47" i="2"/>
  <c r="DA34" i="4" s="1"/>
  <c r="DA35" i="4" s="1"/>
  <c r="CZ45" i="2"/>
  <c r="CZ60" i="2" s="1"/>
  <c r="DA63" i="2"/>
  <c r="CZ30" i="4"/>
  <c r="CZ31" i="4" s="1"/>
  <c r="CZ11" i="4"/>
  <c r="DB62" i="2" l="1"/>
  <c r="CZ5" i="2"/>
  <c r="CZ4" i="6" s="1"/>
  <c r="DA45" i="2"/>
  <c r="CY28" i="4"/>
  <c r="DB48" i="2"/>
  <c r="DA11" i="4" s="1"/>
  <c r="DB61" i="2"/>
  <c r="DA5" i="2" l="1"/>
  <c r="DA4" i="6" s="1"/>
  <c r="CZ28" i="4"/>
  <c r="DA60" i="2"/>
  <c r="DB63" i="2"/>
  <c r="DB45" i="2" l="1"/>
  <c r="DA28" i="4" l="1"/>
  <c r="DB5" i="2"/>
  <c r="DB4" i="6" s="1"/>
  <c r="DB60" i="2"/>
  <c r="CH59" i="2" l="1"/>
  <c r="CI4" i="2"/>
  <c r="CI3" i="6" s="1"/>
  <c r="CI44" i="2"/>
  <c r="CI59" i="2" s="1"/>
  <c r="CH21" i="4"/>
  <c r="CH13" i="6"/>
  <c r="CH4" i="2"/>
  <c r="CH3" i="6"/>
  <c r="CH12" i="6" s="1"/>
  <c r="CG21" i="4"/>
  <c r="F74" i="4" s="1"/>
  <c r="CI13" i="6" l="1"/>
  <c r="CI12" i="6"/>
  <c r="CH37" i="6"/>
  <c r="CG24" i="4"/>
  <c r="B86" i="4" s="1"/>
  <c r="CH24" i="6"/>
  <c r="CH38" i="6"/>
  <c r="CJ44" i="2"/>
  <c r="CJ59" i="2" s="1"/>
  <c r="CH23" i="6"/>
  <c r="CG17" i="4"/>
  <c r="B85" i="4" s="1"/>
  <c r="CH26" i="6" l="1"/>
  <c r="CG19" i="4" s="1"/>
  <c r="F85" i="4" s="1"/>
  <c r="CH19" i="6"/>
  <c r="CH20" i="6"/>
  <c r="CH17" i="4"/>
  <c r="CI21" i="4"/>
  <c r="CK44" i="2"/>
  <c r="CJ4" i="2"/>
  <c r="CJ3" i="6" s="1"/>
  <c r="CH24" i="4"/>
  <c r="CJ12" i="6" l="1"/>
  <c r="CJ13" i="6"/>
  <c r="CL44" i="2"/>
  <c r="CJ21" i="4"/>
  <c r="CK4" i="2"/>
  <c r="CK3" i="6" s="1"/>
  <c r="CG23" i="4"/>
  <c r="CI17" i="6"/>
  <c r="CH30" i="6"/>
  <c r="CG25" i="4" s="1"/>
  <c r="CH27" i="6"/>
  <c r="CG26" i="4" s="1"/>
  <c r="F86" i="4" s="1"/>
  <c r="CG16" i="4"/>
  <c r="CI16" i="6"/>
  <c r="CH29" i="6"/>
  <c r="CG18" i="4" s="1"/>
  <c r="CK59" i="2"/>
  <c r="D86" i="4" l="1"/>
  <c r="CG27" i="4"/>
  <c r="CK21" i="4"/>
  <c r="CM44" i="2"/>
  <c r="CL4" i="2"/>
  <c r="CL3" i="6" s="1"/>
  <c r="CI23" i="6"/>
  <c r="CI26" i="6" s="1"/>
  <c r="CH19" i="4" s="1"/>
  <c r="CJ16" i="6"/>
  <c r="CI19" i="6"/>
  <c r="CG20" i="4"/>
  <c r="D85" i="4"/>
  <c r="CI24" i="4"/>
  <c r="CI24" i="6"/>
  <c r="CI27" i="6" s="1"/>
  <c r="CH26" i="4" s="1"/>
  <c r="CI20" i="6"/>
  <c r="CJ17" i="6"/>
  <c r="CK13" i="6"/>
  <c r="CK12" i="6"/>
  <c r="CL59" i="2"/>
  <c r="CI17" i="4"/>
  <c r="CH16" i="4" l="1"/>
  <c r="CH20" i="4" s="1"/>
  <c r="CI29" i="6"/>
  <c r="CH18" i="4" s="1"/>
  <c r="CJ23" i="6"/>
  <c r="CJ26" i="6" s="1"/>
  <c r="CI19" i="4" s="1"/>
  <c r="CJ19" i="6"/>
  <c r="CK16" i="6" s="1"/>
  <c r="CL12" i="6"/>
  <c r="CL13" i="6"/>
  <c r="CL21" i="4"/>
  <c r="CN44" i="2"/>
  <c r="CM4" i="2"/>
  <c r="CM3" i="6" s="1"/>
  <c r="CJ24" i="6"/>
  <c r="CJ27" i="6" s="1"/>
  <c r="CI26" i="4" s="1"/>
  <c r="CJ20" i="6"/>
  <c r="CK17" i="6" s="1"/>
  <c r="CM59" i="2"/>
  <c r="CJ17" i="4"/>
  <c r="CJ24" i="4"/>
  <c r="CH23" i="4"/>
  <c r="CH27" i="4" s="1"/>
  <c r="CI30" i="6"/>
  <c r="CH25" i="4" s="1"/>
  <c r="CK19" i="6" l="1"/>
  <c r="CL16" i="6"/>
  <c r="CK23" i="6"/>
  <c r="CK26" i="6" s="1"/>
  <c r="CJ19" i="4" s="1"/>
  <c r="CK20" i="6"/>
  <c r="CK24" i="6"/>
  <c r="CK27" i="6" s="1"/>
  <c r="CJ26" i="4" s="1"/>
  <c r="CK24" i="4"/>
  <c r="CK17" i="4"/>
  <c r="CI16" i="4"/>
  <c r="CI20" i="4" s="1"/>
  <c r="CJ29" i="6"/>
  <c r="CI18" i="4" s="1"/>
  <c r="CM21" i="4"/>
  <c r="CN4" i="2"/>
  <c r="CN3" i="6" s="1"/>
  <c r="CM13" i="6"/>
  <c r="CM12" i="6"/>
  <c r="CN59" i="2"/>
  <c r="CI23" i="4"/>
  <c r="CI27" i="4" s="1"/>
  <c r="CJ30" i="6"/>
  <c r="CI25" i="4" s="1"/>
  <c r="CL17" i="4" l="1"/>
  <c r="CO59" i="2"/>
  <c r="CJ23" i="4"/>
  <c r="CJ27" i="4" s="1"/>
  <c r="CK30" i="6"/>
  <c r="CJ25" i="4" s="1"/>
  <c r="CL19" i="6"/>
  <c r="CL23" i="6"/>
  <c r="CL26" i="6" s="1"/>
  <c r="CK19" i="4" s="1"/>
  <c r="CM16" i="6"/>
  <c r="CL17" i="6"/>
  <c r="CL24" i="4"/>
  <c r="CN13" i="6"/>
  <c r="CN12" i="6"/>
  <c r="CO44" i="2"/>
  <c r="CJ16" i="4"/>
  <c r="CJ20" i="4" s="1"/>
  <c r="CK29" i="6"/>
  <c r="CJ18" i="4" s="1"/>
  <c r="CM23" i="6" l="1"/>
  <c r="CM26" i="6" s="1"/>
  <c r="CL19" i="4" s="1"/>
  <c r="CM19" i="6"/>
  <c r="CK16" i="4"/>
  <c r="CK20" i="4" s="1"/>
  <c r="CL29" i="6"/>
  <c r="CK18" i="4" s="1"/>
  <c r="CM24" i="4"/>
  <c r="CL20" i="6"/>
  <c r="CL24" i="6"/>
  <c r="CL27" i="6" s="1"/>
  <c r="CK26" i="4" s="1"/>
  <c r="CP44" i="2"/>
  <c r="CP59" i="2" s="1"/>
  <c r="CN21" i="4"/>
  <c r="CO4" i="2"/>
  <c r="CO3" i="6" s="1"/>
  <c r="CM17" i="4"/>
  <c r="CK23" i="4" l="1"/>
  <c r="CK27" i="4" s="1"/>
  <c r="CL30" i="6"/>
  <c r="CK25" i="4" s="1"/>
  <c r="CL16" i="4"/>
  <c r="CL20" i="4" s="1"/>
  <c r="CM29" i="6"/>
  <c r="CL18" i="4" s="1"/>
  <c r="CP4" i="2"/>
  <c r="CP3" i="6" s="1"/>
  <c r="CO21" i="4"/>
  <c r="CQ44" i="2"/>
  <c r="CM17" i="6"/>
  <c r="CN16" i="6"/>
  <c r="CO13" i="6"/>
  <c r="CO12" i="6"/>
  <c r="CN17" i="4" l="1"/>
  <c r="CQ4" i="2"/>
  <c r="CQ3" i="6" s="1"/>
  <c r="CP21" i="4"/>
  <c r="CP12" i="6"/>
  <c r="CP13" i="6"/>
  <c r="CN24" i="4"/>
  <c r="CM24" i="6"/>
  <c r="CM27" i="6" s="1"/>
  <c r="CL26" i="4" s="1"/>
  <c r="CM20" i="6"/>
  <c r="CN17" i="6" s="1"/>
  <c r="CN23" i="6"/>
  <c r="CN26" i="6" s="1"/>
  <c r="CM19" i="4" s="1"/>
  <c r="CN19" i="6"/>
  <c r="CO16" i="6" s="1"/>
  <c r="CQ59" i="2"/>
  <c r="CR44" i="2" s="1"/>
  <c r="CR4" i="2" l="1"/>
  <c r="CR3" i="6" s="1"/>
  <c r="CQ21" i="4"/>
  <c r="CL23" i="4"/>
  <c r="CL27" i="4" s="1"/>
  <c r="CM30" i="6"/>
  <c r="CL25" i="4" s="1"/>
  <c r="CN24" i="6"/>
  <c r="CN27" i="6" s="1"/>
  <c r="CM26" i="4" s="1"/>
  <c r="CN20" i="6"/>
  <c r="CO17" i="6" s="1"/>
  <c r="CO24" i="4"/>
  <c r="CQ13" i="6"/>
  <c r="CQ12" i="6"/>
  <c r="CR59" i="2"/>
  <c r="CM16" i="4"/>
  <c r="CM20" i="4" s="1"/>
  <c r="CN29" i="6"/>
  <c r="CM18" i="4" s="1"/>
  <c r="CO17" i="4"/>
  <c r="CO19" i="6"/>
  <c r="CP16" i="6" s="1"/>
  <c r="CO23" i="6"/>
  <c r="CO26" i="6" s="1"/>
  <c r="CN19" i="4" s="1"/>
  <c r="CP19" i="6" l="1"/>
  <c r="CP23" i="6"/>
  <c r="CP26" i="6" s="1"/>
  <c r="CO19" i="4" s="1"/>
  <c r="CQ16" i="6"/>
  <c r="CP24" i="4"/>
  <c r="CO24" i="6"/>
  <c r="CO27" i="6" s="1"/>
  <c r="CN26" i="4" s="1"/>
  <c r="CO20" i="6"/>
  <c r="CP17" i="6" s="1"/>
  <c r="CM23" i="4"/>
  <c r="CM27" i="4" s="1"/>
  <c r="CN30" i="6"/>
  <c r="CM25" i="4" s="1"/>
  <c r="CN16" i="4"/>
  <c r="CN20" i="4" s="1"/>
  <c r="CO29" i="6"/>
  <c r="CN18" i="4" s="1"/>
  <c r="CR12" i="6"/>
  <c r="CR13" i="6"/>
  <c r="CP17" i="4"/>
  <c r="CS44" i="2"/>
  <c r="CP20" i="6" l="1"/>
  <c r="CQ17" i="6" s="1"/>
  <c r="CP24" i="6"/>
  <c r="CP27" i="6" s="1"/>
  <c r="CO26" i="4" s="1"/>
  <c r="CN23" i="4"/>
  <c r="CN27" i="4" s="1"/>
  <c r="CO30" i="6"/>
  <c r="CN25" i="4" s="1"/>
  <c r="CR21" i="4"/>
  <c r="CS4" i="2"/>
  <c r="CS3" i="6" s="1"/>
  <c r="CS59" i="2"/>
  <c r="CQ19" i="6"/>
  <c r="CQ23" i="6"/>
  <c r="CQ26" i="6" s="1"/>
  <c r="CP19" i="4" s="1"/>
  <c r="CQ24" i="4"/>
  <c r="CQ17" i="4"/>
  <c r="CO16" i="4"/>
  <c r="CO20" i="4" s="1"/>
  <c r="CP29" i="6"/>
  <c r="CO18" i="4" s="1"/>
  <c r="CT44" i="2" l="1"/>
  <c r="CP16" i="4"/>
  <c r="CP20" i="4" s="1"/>
  <c r="CQ29" i="6"/>
  <c r="CP18" i="4" s="1"/>
  <c r="CR16" i="6"/>
  <c r="CQ20" i="6"/>
  <c r="CR17" i="6" s="1"/>
  <c r="CQ24" i="6"/>
  <c r="CQ27" i="6" s="1"/>
  <c r="CP26" i="4" s="1"/>
  <c r="CS12" i="6"/>
  <c r="CS13" i="6"/>
  <c r="CO23" i="4"/>
  <c r="CO27" i="4" s="1"/>
  <c r="CP30" i="6"/>
  <c r="CO25" i="4" s="1"/>
  <c r="CR17" i="4" l="1"/>
  <c r="CR20" i="6"/>
  <c r="CS17" i="6"/>
  <c r="CR24" i="6"/>
  <c r="CR27" i="6" s="1"/>
  <c r="CQ26" i="4" s="1"/>
  <c r="CP23" i="4"/>
  <c r="CP27" i="4" s="1"/>
  <c r="CQ30" i="6"/>
  <c r="CP25" i="4" s="1"/>
  <c r="CR24" i="4"/>
  <c r="CR23" i="6"/>
  <c r="CR26" i="6" s="1"/>
  <c r="CQ19" i="4" s="1"/>
  <c r="CR19" i="6"/>
  <c r="CS16" i="6" s="1"/>
  <c r="CS21" i="4"/>
  <c r="CT4" i="2"/>
  <c r="CT3" i="6" s="1"/>
  <c r="CT59" i="2"/>
  <c r="CU44" i="2" l="1"/>
  <c r="CQ16" i="4"/>
  <c r="CQ20" i="4" s="1"/>
  <c r="CR29" i="6"/>
  <c r="CQ18" i="4" s="1"/>
  <c r="CT13" i="6"/>
  <c r="CT12" i="6"/>
  <c r="CS19" i="6"/>
  <c r="CT16" i="6" s="1"/>
  <c r="CS23" i="6"/>
  <c r="CS26" i="6" s="1"/>
  <c r="CR19" i="4" s="1"/>
  <c r="CS20" i="6"/>
  <c r="CS24" i="6"/>
  <c r="CS27" i="6" s="1"/>
  <c r="CR26" i="4" s="1"/>
  <c r="CQ23" i="4"/>
  <c r="CQ27" i="4" s="1"/>
  <c r="CR30" i="6"/>
  <c r="CQ25" i="4" s="1"/>
  <c r="CR23" i="4" l="1"/>
  <c r="CR27" i="4" s="1"/>
  <c r="CS30" i="6"/>
  <c r="CR25" i="4" s="1"/>
  <c r="CT23" i="6"/>
  <c r="CT26" i="6" s="1"/>
  <c r="CS19" i="4" s="1"/>
  <c r="CU16" i="6"/>
  <c r="CT19" i="6"/>
  <c r="CS16" i="4" s="1"/>
  <c r="CS20" i="4" s="1"/>
  <c r="CS17" i="4"/>
  <c r="CT17" i="6"/>
  <c r="CV44" i="2"/>
  <c r="CU4" i="2"/>
  <c r="CU3" i="6" s="1"/>
  <c r="CT21" i="4"/>
  <c r="CR16" i="4"/>
  <c r="CR20" i="4" s="1"/>
  <c r="CS29" i="6"/>
  <c r="CR18" i="4" s="1"/>
  <c r="CS24" i="4"/>
  <c r="CU59" i="2"/>
  <c r="CT29" i="6" l="1"/>
  <c r="CS18" i="4" s="1"/>
  <c r="CU21" i="4"/>
  <c r="CV4" i="2"/>
  <c r="CV3" i="6" s="1"/>
  <c r="CU12" i="6"/>
  <c r="CU13" i="6"/>
  <c r="CU19" i="6"/>
  <c r="CT16" i="4" s="1"/>
  <c r="CT20" i="4" s="1"/>
  <c r="CV16" i="6"/>
  <c r="CU23" i="6"/>
  <c r="CU26" i="6" s="1"/>
  <c r="CT19" i="4" s="1"/>
  <c r="CT24" i="6"/>
  <c r="CT27" i="6" s="1"/>
  <c r="CS26" i="4" s="1"/>
  <c r="CT20" i="6"/>
  <c r="CV59" i="2"/>
  <c r="CS23" i="4" l="1"/>
  <c r="CS27" i="4" s="1"/>
  <c r="CT30" i="6"/>
  <c r="CS25" i="4" s="1"/>
  <c r="CU17" i="6"/>
  <c r="CV19" i="6"/>
  <c r="CU16" i="4" s="1"/>
  <c r="CU20" i="4" s="1"/>
  <c r="CV23" i="6"/>
  <c r="CV26" i="6" s="1"/>
  <c r="CU19" i="4" s="1"/>
  <c r="CU29" i="6"/>
  <c r="CT18" i="4" s="1"/>
  <c r="CT17" i="4"/>
  <c r="CW59" i="2"/>
  <c r="CV12" i="6"/>
  <c r="CV13" i="6"/>
  <c r="CT24" i="4"/>
  <c r="CW44" i="2"/>
  <c r="CU24" i="4" l="1"/>
  <c r="CW16" i="6"/>
  <c r="CU24" i="6"/>
  <c r="CU27" i="6" s="1"/>
  <c r="CT26" i="4" s="1"/>
  <c r="CU20" i="6"/>
  <c r="CV29" i="6"/>
  <c r="CU18" i="4" s="1"/>
  <c r="CU17" i="4"/>
  <c r="CX44" i="2"/>
  <c r="CV21" i="4"/>
  <c r="CW4" i="2"/>
  <c r="CW3" i="6" s="1"/>
  <c r="CW13" i="6" l="1"/>
  <c r="CW12" i="6"/>
  <c r="CW21" i="4"/>
  <c r="CX4" i="2"/>
  <c r="CX3" i="6" s="1"/>
  <c r="CT23" i="4"/>
  <c r="CT27" i="4" s="1"/>
  <c r="CU30" i="6"/>
  <c r="CT25" i="4" s="1"/>
  <c r="CV17" i="6"/>
  <c r="CW19" i="6"/>
  <c r="CV16" i="4" s="1"/>
  <c r="CV20" i="4" s="1"/>
  <c r="CW23" i="6"/>
  <c r="CW26" i="6" s="1"/>
  <c r="CV19" i="4" s="1"/>
  <c r="CX59" i="2"/>
  <c r="CX16" i="6" l="1"/>
  <c r="CV20" i="6"/>
  <c r="CW17" i="6"/>
  <c r="CV24" i="6"/>
  <c r="CV27" i="6" s="1"/>
  <c r="CU26" i="4" s="1"/>
  <c r="CX12" i="6"/>
  <c r="CX13" i="6"/>
  <c r="CW29" i="6"/>
  <c r="CV18" i="4" s="1"/>
  <c r="CV17" i="4"/>
  <c r="CY44" i="2"/>
  <c r="CV24" i="4"/>
  <c r="CW17" i="4" l="1"/>
  <c r="CX23" i="6"/>
  <c r="CX26" i="6" s="1"/>
  <c r="CW19" i="4" s="1"/>
  <c r="CX19" i="6"/>
  <c r="CW16" i="4" s="1"/>
  <c r="CW20" i="4" s="1"/>
  <c r="CX21" i="4"/>
  <c r="CY4" i="2"/>
  <c r="CY3" i="6" s="1"/>
  <c r="CZ44" i="2"/>
  <c r="CW24" i="4"/>
  <c r="CW20" i="6"/>
  <c r="CW24" i="6"/>
  <c r="CW27" i="6" s="1"/>
  <c r="CV26" i="4" s="1"/>
  <c r="CU23" i="4"/>
  <c r="CU27" i="4" s="1"/>
  <c r="CV30" i="6"/>
  <c r="CU25" i="4" s="1"/>
  <c r="CY59" i="2"/>
  <c r="CY21" i="4" l="1"/>
  <c r="CZ4" i="2"/>
  <c r="CZ3" i="6" s="1"/>
  <c r="CY12" i="6"/>
  <c r="CY13" i="6"/>
  <c r="CY16" i="6"/>
  <c r="CV23" i="4"/>
  <c r="CV27" i="4" s="1"/>
  <c r="CW30" i="6"/>
  <c r="CV25" i="4" s="1"/>
  <c r="CZ59" i="2"/>
  <c r="CX17" i="6"/>
  <c r="CX29" i="6"/>
  <c r="CW18" i="4" s="1"/>
  <c r="CX24" i="6" l="1"/>
  <c r="CX27" i="6" s="1"/>
  <c r="CW26" i="4" s="1"/>
  <c r="CX20" i="6"/>
  <c r="CY17" i="6" s="1"/>
  <c r="CY19" i="6"/>
  <c r="CX16" i="4" s="1"/>
  <c r="CX20" i="4" s="1"/>
  <c r="CY23" i="6"/>
  <c r="CY26" i="6" s="1"/>
  <c r="CX19" i="4" s="1"/>
  <c r="CZ16" i="6"/>
  <c r="CZ13" i="6"/>
  <c r="CZ12" i="6"/>
  <c r="DA59" i="2"/>
  <c r="CX24" i="4"/>
  <c r="CY29" i="6"/>
  <c r="CX18" i="4" s="1"/>
  <c r="CX17" i="4"/>
  <c r="DA44" i="2"/>
  <c r="CZ23" i="6" l="1"/>
  <c r="CZ26" i="6" s="1"/>
  <c r="CY19" i="4" s="1"/>
  <c r="CZ19" i="6"/>
  <c r="CY16" i="4" s="1"/>
  <c r="CY20" i="4" s="1"/>
  <c r="CY24" i="4"/>
  <c r="CY20" i="6"/>
  <c r="CZ17" i="6" s="1"/>
  <c r="CY24" i="6"/>
  <c r="CY27" i="6" s="1"/>
  <c r="CX26" i="4" s="1"/>
  <c r="DB44" i="2"/>
  <c r="CZ21" i="4"/>
  <c r="DA4" i="2"/>
  <c r="DA3" i="6" s="1"/>
  <c r="CW23" i="4"/>
  <c r="CW27" i="4" s="1"/>
  <c r="CX30" i="6"/>
  <c r="CW25" i="4" s="1"/>
  <c r="CY17" i="4"/>
  <c r="CZ24" i="6" l="1"/>
  <c r="CZ27" i="6" s="1"/>
  <c r="CY26" i="4" s="1"/>
  <c r="CZ20" i="6"/>
  <c r="DA17" i="6" s="1"/>
  <c r="CX23" i="4"/>
  <c r="CX27" i="4" s="1"/>
  <c r="CY30" i="6"/>
  <c r="CX25" i="4" s="1"/>
  <c r="DA21" i="4"/>
  <c r="DB4" i="2"/>
  <c r="DB3" i="6" s="1"/>
  <c r="DA16" i="6"/>
  <c r="DA13" i="6"/>
  <c r="DA12" i="6"/>
  <c r="CZ29" i="6"/>
  <c r="CY18" i="4" s="1"/>
  <c r="DB59" i="2"/>
  <c r="CZ24" i="4" l="1"/>
  <c r="CZ17" i="4"/>
  <c r="DA23" i="6"/>
  <c r="DA26" i="6" s="1"/>
  <c r="CZ19" i="4" s="1"/>
  <c r="DA19" i="6"/>
  <c r="CZ16" i="4" s="1"/>
  <c r="CZ20" i="4" s="1"/>
  <c r="DA24" i="6"/>
  <c r="DA27" i="6" s="1"/>
  <c r="CZ26" i="4" s="1"/>
  <c r="DA20" i="6"/>
  <c r="CZ23" i="4" s="1"/>
  <c r="CZ27" i="4" s="1"/>
  <c r="DB13" i="6"/>
  <c r="DB12" i="6"/>
  <c r="CY23" i="4"/>
  <c r="CY27" i="4" s="1"/>
  <c r="CZ30" i="6"/>
  <c r="CY25" i="4" s="1"/>
  <c r="DA17" i="4" l="1"/>
  <c r="DA24" i="4"/>
  <c r="DB17" i="6"/>
  <c r="DB16" i="6"/>
  <c r="DA29" i="6"/>
  <c r="CZ18" i="4" s="1"/>
  <c r="DA30" i="6"/>
  <c r="CZ25" i="4" s="1"/>
  <c r="DB19" i="6" l="1"/>
  <c r="DB23" i="6"/>
  <c r="DB26" i="6" s="1"/>
  <c r="DA19" i="4" s="1"/>
  <c r="DB24" i="6"/>
  <c r="DB27" i="6" s="1"/>
  <c r="DA26" i="4" s="1"/>
  <c r="DB20" i="6"/>
  <c r="DA23" i="4" l="1"/>
  <c r="DA27" i="4" s="1"/>
  <c r="DB30" i="6"/>
  <c r="DA25" i="4" s="1"/>
  <c r="DA16" i="4"/>
  <c r="DA20" i="4" s="1"/>
  <c r="DB29" i="6"/>
  <c r="DA18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</authors>
  <commentList>
    <comment ref="AL4" authorId="0" shapeId="0" xr:uid="{A9696F28-39E1-4BAA-9D75-79B0B5306252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Pagina del DANE hackeada desde el 10 de nov y fuera de servicio. Se saca valor de acuerdo a promedio de variacion mensual del 2021 (1.24 -1.3 APROX
)
</t>
        </r>
      </text>
    </comment>
    <comment ref="AM4" authorId="0" shapeId="0" xr:uid="{BDAC99F1-ECD7-4793-9F88-761DBEE1F7BA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Para la fecha el DANE no habia hecho kla publicacion. Solo la del IPC</t>
        </r>
      </text>
    </comment>
    <comment ref="AL5" authorId="0" shapeId="0" xr:uid="{5BAD0D62-9DE6-4C64-8F0F-2B69593188EB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Usuario:
Pagina del DANE hackeada desde el 10 de nov y fuera de servicio. Se saca valor de acuerdo a promedio de variacion mensual del 2021 (0.3-0.5 % APROX)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  <author>CONTABILIAD</author>
    <author>Equipo</author>
  </authors>
  <commentList>
    <comment ref="AO11" authorId="0" shapeId="0" xr:uid="{5F2A7820-7980-4B29-A212-3A3E21A0DD48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Con OPC 2966 kg--$2.835 (15% de la compra) $425.25
Sin OP 16194.7 kg--- $3142.9 (84 % de la compra)= $ 2640.03</t>
        </r>
      </text>
    </comment>
    <comment ref="AP11" authorId="0" shapeId="0" xr:uid="{EB6FF604-0E9E-4717-A403-C3DC54F83181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OPC=$ 2344.04 el 81.82 % de la compra
SIN OPC= $1577 el 18.18% de la compra</t>
        </r>
      </text>
    </comment>
    <comment ref="AQ11" authorId="0" shapeId="0" xr:uid="{C68A0A6A-CA52-41C9-A2C0-B2155029899E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OPC=$ 2547 el 82.62 % de la compra
SIN OPC= $1577 el 17.37% de la compra</t>
        </r>
      </text>
    </comment>
    <comment ref="AR11" authorId="0" shapeId="0" xr:uid="{13205335-8A25-479E-999C-A7712CCD7FD0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OPC=$ 2068 el 80.58 % de la compra
SIN OPC= $1577 el 19.42% de la compra</t>
        </r>
      </text>
    </comment>
    <comment ref="AS11" authorId="0" shapeId="0" xr:uid="{A7211669-A33B-4C57-8F42-B20B755E10AA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OPC=$ 2040 el 84.96 % de la compra
SIN OPC= $1577 el 15% de la compra</t>
        </r>
      </text>
    </comment>
    <comment ref="AT11" authorId="0" shapeId="0" xr:uid="{9325431F-E65C-4032-9CC6-20F852A0E15C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OPC=$ 2192.23 el 50.23 % de la compra
OPC= $12263.32 el 49.6% de la compra</t>
        </r>
      </text>
    </comment>
    <comment ref="AU11" authorId="0" shapeId="0" xr:uid="{4530E9B7-B4FC-4AD9-BDCF-4758289627CF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OPC=$ 2263.3 el 53% de la compra
OPC= $2146.78 el 7% de la compra
SIN OPC=$3090 el 40%</t>
        </r>
      </text>
    </comment>
    <comment ref="BC11" authorId="0" shapeId="0" xr:uid="{320B9ED2-6C1A-4DD2-98FD-E25718E5E1A6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CON OPC
8437.4 kg a $1941.91 es el 50.34 % de la compra
6044.6 kg a $1529 es el  36.06 % de la compra
SIN OPC
2278 kg a $2014.53 el 13.59 % de la compra</t>
        </r>
      </text>
    </comment>
    <comment ref="BD11" authorId="0" shapeId="0" xr:uid="{214AC1C5-D1BE-4588-BE63-23F0DD64B2B9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CON OPC
12215 kg a $1529.68 es ees el  77 % de la compra
SIN OPC
3585  kg a $1800 el 22.69 % de la compra</t>
        </r>
      </text>
    </comment>
    <comment ref="BE11" authorId="0" shapeId="0" xr:uid="{3B3B6918-8AC1-4C36-8C26-FF3E02FB69E4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CON OPC
14392 kg a $1558.17 es ees el  80.7 % de la compra
SIN OPC
3442.8  kg a $1800 el 19.3 % de la compra</t>
        </r>
      </text>
    </comment>
    <comment ref="BF11" authorId="0" shapeId="0" xr:uid="{12AB1428-3696-470E-A781-CA8844C1AA7E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CON OPC
11536.5 kg a $11045.73 es es el 59.17 % de la compra
SIN OPC
4951.4  kg a $1238 el 25.40 % de la compra
3008.5 kg a 804.75 el 15.43% de la compra</t>
        </r>
      </text>
    </comment>
    <comment ref="BG11" authorId="0" shapeId="0" xr:uid="{42AA8A6B-D9B0-4B2C-BEA9-C74F176173C6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9882 kg a $804.75 43.9 % de la compra
4.742 kg a $ 893.94   21.07 % de la compra 
7886.6 kg a $ 1238 35.03% de la compra</t>
        </r>
      </text>
    </comment>
    <comment ref="BJ11" authorId="0" shapeId="0" xr:uid="{DEEEE781-82EF-41DE-A6E6-7B6A54E8640C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10965 kg a $1169.48 66.91 % de la compra
993 kg a $1032.19 6.06% de la compra
4428.3 kg a $1543 27.02% de la compra</t>
        </r>
      </text>
    </comment>
    <comment ref="BK11" authorId="0" shapeId="0" xr:uid="{B61F6DCD-7BFA-4305-9420-74466203D45B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9311.94 kg a $1030.29 54.68 % de la compra
7716.46 kg a $1543 45.31% de la compra
4428.3 kg a $1543 27.02% de la compra</t>
        </r>
      </text>
    </comment>
    <comment ref="BL11" authorId="0" shapeId="0" xr:uid="{22CF5612-DE84-461D-A9F3-1B2976A5A2BE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CON OPC: 8749 kg a $1003.8 = 49.05%
SION OPC: 9086.5 a $1725 = 50.95%</t>
        </r>
      </text>
    </comment>
    <comment ref="BM11" authorId="0" shapeId="0" xr:uid="{41AED694-5720-4189-9C98-6D45A3B50193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0.51% CON OPC $1155.89 11939 KG
049% SIN OPC $1585 con 11378.9 KG</t>
        </r>
      </text>
    </comment>
    <comment ref="BN11" authorId="0" shapeId="0" xr:uid="{04E76051-6E4D-42BD-93CF-16F12F2A7CD8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$ 1695 EL 48%
$1451.81 6%
$1335.69 46%</t>
        </r>
      </text>
    </comment>
    <comment ref="BP11" authorId="0" shapeId="0" xr:uid="{74550B07-22BE-4047-8F1C-C5ED11256CA0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$1216 37%   $1207 19%  Y $1672 45%</t>
        </r>
      </text>
    </comment>
    <comment ref="BQ11" authorId="0" shapeId="0" xr:uid="{DC074B22-1047-4466-A5BE-DD49E9784F75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10872 KG A $1.207 48%
11664.1  A $1.615 52%</t>
        </r>
      </text>
    </comment>
    <comment ref="BR11" authorId="0" shapeId="0" xr:uid="{FD0F5C0A-6DC9-41C1-B670-618787859002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9948.90 kg a $996.56  74.97%
2502.4 kg a $1720 18.86% 
820.1 kg a $1249.50 6.18% 
820.1 kg</t>
        </r>
      </text>
    </comment>
    <comment ref="BT14" authorId="0" shapeId="0" xr:uid="{9DE28339-7B33-4F0E-8903-98193D2AC6E6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3700 gal terminó al 45%
4900 gal terminó al 45%</t>
        </r>
      </text>
    </comment>
    <comment ref="BU14" authorId="0" shapeId="0" xr:uid="{54931F76-5406-451E-89DC-266926A18800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Tanque 2: de 4900 gal 24%
Tanque 3: 5020 gal 24%</t>
        </r>
      </text>
    </comment>
    <comment ref="BV14" authorId="1" shapeId="0" xr:uid="{A0D1A0FC-F353-413D-998D-1B489026A3BB}">
      <text>
        <r>
          <rPr>
            <b/>
            <sz val="9"/>
            <color indexed="81"/>
            <rFont val="Tahoma"/>
            <family val="2"/>
          </rPr>
          <t>CONTABILIAD:</t>
        </r>
        <r>
          <rPr>
            <sz val="9"/>
            <color indexed="81"/>
            <rFont val="Tahoma"/>
            <family val="2"/>
          </rPr>
          <t xml:space="preserve">
Tanque 5020 gal 75%</t>
        </r>
      </text>
    </comment>
    <comment ref="B39" authorId="2" shapeId="0" xr:uid="{00000000-0006-0000-0100-000001000000}">
      <text>
        <r>
          <rPr>
            <b/>
            <sz val="9"/>
            <color indexed="81"/>
            <rFont val="Tahoma"/>
            <family val="2"/>
          </rPr>
          <t xml:space="preserve">Será cero (0) hasta que la CREG apruebe la nueva metodología de comercialización
</t>
        </r>
      </text>
    </comment>
    <comment ref="B41" authorId="2" shapeId="0" xr:uid="{00000000-0006-0000-0100-000002000000}">
      <text>
        <r>
          <rPr>
            <b/>
            <sz val="9"/>
            <color indexed="81"/>
            <rFont val="Tahoma"/>
            <family val="2"/>
          </rPr>
          <t>Será cero (0), hasta que se defina la metodología de remuneración de confiabilidad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TRANSERVESCOL</author>
  </authors>
  <commentList>
    <comment ref="N26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TRANSERVESCOL:</t>
        </r>
        <r>
          <rPr>
            <sz val="9"/>
            <color indexed="81"/>
            <rFont val="Tahoma"/>
            <family val="2"/>
          </rPr>
          <t xml:space="preserve">
NO CUADRA</t>
        </r>
      </text>
    </comment>
  </commentList>
</comments>
</file>

<file path=xl/sharedStrings.xml><?xml version="1.0" encoding="utf-8"?>
<sst xmlns="http://schemas.openxmlformats.org/spreadsheetml/2006/main" count="315" uniqueCount="191">
  <si>
    <t>IPC</t>
  </si>
  <si>
    <t>-</t>
  </si>
  <si>
    <t>CARGO DE COMERCIALIZACIÓN</t>
  </si>
  <si>
    <t>$/factura</t>
  </si>
  <si>
    <t>CARGO DE DISTRIBUCIÓN</t>
  </si>
  <si>
    <r>
      <t>$/m</t>
    </r>
    <r>
      <rPr>
        <b/>
        <vertAlign val="superscript"/>
        <sz val="10"/>
        <rFont val="Arial"/>
        <family val="2"/>
      </rPr>
      <t>3</t>
    </r>
  </si>
  <si>
    <r>
      <t>$/m</t>
    </r>
    <r>
      <rPr>
        <vertAlign val="superscript"/>
        <sz val="10"/>
        <rFont val="Arial"/>
        <family val="2"/>
      </rPr>
      <t>3</t>
    </r>
  </si>
  <si>
    <t>Gastos AOM</t>
  </si>
  <si>
    <t>Mf – Cargo Fijo</t>
  </si>
  <si>
    <t>$/Factura</t>
  </si>
  <si>
    <t>Factura Número</t>
  </si>
  <si>
    <t xml:space="preserve">Fecha </t>
  </si>
  <si>
    <t>dd/mm/aaaa</t>
  </si>
  <si>
    <t>$</t>
  </si>
  <si>
    <r>
      <t>CTT</t>
    </r>
    <r>
      <rPr>
        <b/>
        <vertAlign val="subscript"/>
        <sz val="10"/>
        <rFont val="Arial"/>
        <family val="2"/>
      </rPr>
      <t>m-1</t>
    </r>
    <r>
      <rPr>
        <b/>
        <sz val="10"/>
        <rFont val="Arial"/>
        <family val="2"/>
      </rPr>
      <t xml:space="preserve"> – Costo total de transporte en el mes m-1</t>
    </r>
  </si>
  <si>
    <r>
      <t>VI</t>
    </r>
    <r>
      <rPr>
        <b/>
        <vertAlign val="subscript"/>
        <sz val="10"/>
        <rFont val="Arial"/>
        <family val="2"/>
      </rPr>
      <t>m-1</t>
    </r>
    <r>
      <rPr>
        <b/>
        <sz val="10"/>
        <rFont val="Arial"/>
        <family val="2"/>
      </rPr>
      <t xml:space="preserve"> – Volumen de gas transportado en mes m-1.</t>
    </r>
  </si>
  <si>
    <t>Gm – Costo promedio máximo unitario de compras</t>
  </si>
  <si>
    <r>
      <t>$/m</t>
    </r>
    <r>
      <rPr>
        <b/>
        <vertAlign val="superscript"/>
        <sz val="11"/>
        <rFont val="Arial"/>
        <family val="2"/>
      </rPr>
      <t>3</t>
    </r>
  </si>
  <si>
    <t>%</t>
  </si>
  <si>
    <t>Tm – Costo promedio máximo unitario de transporte</t>
  </si>
  <si>
    <t>Unidades</t>
  </si>
  <si>
    <t>Estrato 1</t>
  </si>
  <si>
    <t>%Sm Creg 001</t>
  </si>
  <si>
    <t>Estrato 2</t>
  </si>
  <si>
    <t>RESTRICCIÓN</t>
  </si>
  <si>
    <t xml:space="preserve">Cargo Fijo </t>
  </si>
  <si>
    <t>Costo de Prestación del servicio</t>
  </si>
  <si>
    <r>
      <t>$/m</t>
    </r>
    <r>
      <rPr>
        <b/>
        <vertAlign val="superscript"/>
        <sz val="11"/>
        <color indexed="42"/>
        <rFont val="Arial"/>
        <family val="2"/>
      </rPr>
      <t>3</t>
    </r>
  </si>
  <si>
    <t xml:space="preserve">Dv1m </t>
  </si>
  <si>
    <r>
      <t>CTG</t>
    </r>
    <r>
      <rPr>
        <b/>
        <vertAlign val="subscript"/>
        <sz val="10"/>
        <rFont val="Arial"/>
        <family val="2"/>
      </rPr>
      <t>m-1</t>
    </r>
    <r>
      <rPr>
        <b/>
        <sz val="10"/>
        <rFont val="Arial"/>
        <family val="2"/>
      </rPr>
      <t xml:space="preserve"> – Costo total de COMPRA de gas en el mes m-1</t>
    </r>
  </si>
  <si>
    <t>Compra de Gas</t>
  </si>
  <si>
    <t>Transporte de Gas</t>
  </si>
  <si>
    <t>Porcentaje de Subsidio E1</t>
  </si>
  <si>
    <t>Porcentaje de Subsidio E2</t>
  </si>
  <si>
    <t>COMPONENTES TARIFARIOS</t>
  </si>
  <si>
    <t>UNIDAD</t>
  </si>
  <si>
    <t>FACTURA SUMINISTRO</t>
  </si>
  <si>
    <t>FACTURA TRANSPORTE</t>
  </si>
  <si>
    <t>Índice de Transporte</t>
  </si>
  <si>
    <t>Índice de distribución</t>
  </si>
  <si>
    <t>Subsidio FSSRI E1</t>
  </si>
  <si>
    <t>Subsidio FSSRI E2</t>
  </si>
  <si>
    <t>$/m3</t>
  </si>
  <si>
    <t>Tarifa a cobrar por todo consumo</t>
  </si>
  <si>
    <t>Cargo Fijo</t>
  </si>
  <si>
    <t>Tarifa Comercial (Contribución del 8,9%)</t>
  </si>
  <si>
    <t>Cvm - Componente variable de comercialización</t>
  </si>
  <si>
    <t>Cfm – componente fijo de comercialización</t>
  </si>
  <si>
    <t>Ccm - Cargo por Confiabilidad</t>
  </si>
  <si>
    <t>Pérdidas sistema de distribución</t>
  </si>
  <si>
    <t>Cargo por confiabilidad</t>
  </si>
  <si>
    <t>Componente fijo de Comercialización</t>
  </si>
  <si>
    <t>Componente variable de Comercialización</t>
  </si>
  <si>
    <t>Aplicación de la fórmula tarifaria definida mediante Resolución CREG 137 de 2013:</t>
  </si>
  <si>
    <t>=</t>
  </si>
  <si>
    <t>Factor de Pérdidas</t>
  </si>
  <si>
    <t>p</t>
  </si>
  <si>
    <t>Factor de corrección Poder Calorífico</t>
  </si>
  <si>
    <t>Fpc</t>
  </si>
  <si>
    <t>Componente variable de comercialización</t>
  </si>
  <si>
    <t>Cargo por Confiabilidad</t>
  </si>
  <si>
    <t>ESTRATO</t>
  </si>
  <si>
    <t>Residencial Estrato 1</t>
  </si>
  <si>
    <t>Residencial Estrato 2</t>
  </si>
  <si>
    <t>Tarifas aplicables durante el mes de:</t>
  </si>
  <si>
    <t>Sub/Cont (%)</t>
  </si>
  <si>
    <t>Cargo Variable</t>
  </si>
  <si>
    <t>Cargo Fijo:</t>
  </si>
  <si>
    <t>Costo de Compras de gas</t>
  </si>
  <si>
    <t>Costo de Prestación del servicio E2</t>
  </si>
  <si>
    <t>Costo de Prestación del servicio E1</t>
  </si>
  <si>
    <t>Gerente</t>
  </si>
  <si>
    <t>IPC DANE BASE 2008</t>
  </si>
  <si>
    <t>IPP DANE BASE 2014</t>
  </si>
  <si>
    <t>Cargo de Distribución Residencial</t>
  </si>
  <si>
    <t>Variación índice</t>
  </si>
  <si>
    <t xml:space="preserve">    Índice de suministro de gas</t>
  </si>
  <si>
    <t xml:space="preserve">    Variación índice</t>
  </si>
  <si>
    <t xml:space="preserve">    Índice de cargo variable</t>
  </si>
  <si>
    <t xml:space="preserve">    Índice de comercialización fijo</t>
  </si>
  <si>
    <t>%Sm Creg 186 de 2014</t>
  </si>
  <si>
    <r>
      <t>E</t>
    </r>
    <r>
      <rPr>
        <b/>
        <vertAlign val="subscript"/>
        <sz val="10"/>
        <rFont val="Arial"/>
        <family val="2"/>
      </rPr>
      <t>m-1</t>
    </r>
    <r>
      <rPr>
        <b/>
        <sz val="10"/>
        <rFont val="Arial"/>
        <family val="2"/>
      </rPr>
      <t xml:space="preserve"> – Volumen de gas en el mes m-1 </t>
    </r>
  </si>
  <si>
    <t>Pérdidas de gas</t>
  </si>
  <si>
    <t>Usuarios de estrato 1</t>
  </si>
  <si>
    <t>Usuarios de estrato 2</t>
  </si>
  <si>
    <t>Factor de corrección poder calorífico</t>
  </si>
  <si>
    <t>Residencial Estratos 5 y 6</t>
  </si>
  <si>
    <r>
      <rPr>
        <b/>
        <sz val="10"/>
        <color theme="1"/>
        <rFont val="Calibri"/>
        <family val="2"/>
        <scheme val="minor"/>
      </rPr>
      <t>MUEq</t>
    </r>
    <r>
      <rPr>
        <sz val="10"/>
        <color theme="1"/>
        <rFont val="Calibri"/>
        <family val="2"/>
        <scheme val="minor"/>
      </rPr>
      <t>: Costo equivalente de prestación del servicio de gas</t>
    </r>
  </si>
  <si>
    <t>ESQUEMA DE SUBSIDIOS Y CONTRIBUCIONES</t>
  </si>
  <si>
    <r>
      <t>$/m</t>
    </r>
    <r>
      <rPr>
        <b/>
        <vertAlign val="superscript"/>
        <sz val="8"/>
        <rFont val="Arial"/>
        <family val="2"/>
      </rPr>
      <t>3</t>
    </r>
  </si>
  <si>
    <r>
      <t>m</t>
    </r>
    <r>
      <rPr>
        <b/>
        <vertAlign val="superscript"/>
        <sz val="8"/>
        <rFont val="Arial"/>
        <family val="2"/>
      </rPr>
      <t>3</t>
    </r>
  </si>
  <si>
    <r>
      <t>Subsidio ($/m</t>
    </r>
    <r>
      <rPr>
        <b/>
        <vertAlign val="superscript"/>
        <sz val="8"/>
        <color indexed="9"/>
        <rFont val="Arial"/>
        <family val="2"/>
      </rPr>
      <t>3</t>
    </r>
    <r>
      <rPr>
        <b/>
        <sz val="8"/>
        <color indexed="9"/>
        <rFont val="Arial"/>
        <family val="2"/>
      </rPr>
      <t>)</t>
    </r>
  </si>
  <si>
    <t>Tarifas de Gas Combustible Para Usuarios Regulados</t>
  </si>
  <si>
    <t>Mercado Relevante conformado por el municipio de</t>
  </si>
  <si>
    <t>Tarifa SUBS ($/m3)</t>
  </si>
  <si>
    <t>Componente Inversión Estado</t>
  </si>
  <si>
    <t>Componente Inversión Empresa</t>
  </si>
  <si>
    <t>Número de meses de vigencia de resolución</t>
  </si>
  <si>
    <t>Cargo de Distribución No Residencial</t>
  </si>
  <si>
    <t>Kg</t>
  </si>
  <si>
    <r>
      <t>d</t>
    </r>
    <r>
      <rPr>
        <b/>
        <sz val="10"/>
        <rFont val="Arial"/>
        <family val="2"/>
      </rPr>
      <t xml:space="preserve"> - Densidad del gas</t>
    </r>
  </si>
  <si>
    <t>Consumo promedio (0-7.26)m3</t>
  </si>
  <si>
    <t>Tarifa a aplicar (0-7.26)m3</t>
  </si>
  <si>
    <t>Consumos de estrato 1 hasta 7.26 m3</t>
  </si>
  <si>
    <t>Consumos de estrato 2 hasta 7.26 m3</t>
  </si>
  <si>
    <t>Subsidios aplicados para el rango de consumos entre cero (0) y el consumo de subsistencia (7.26 m3)</t>
  </si>
  <si>
    <t>Mv – Cargo Variable No Residencial</t>
  </si>
  <si>
    <t>Cargo de Distribución residencial</t>
  </si>
  <si>
    <t>Cargo de Distribución No residencial</t>
  </si>
  <si>
    <t>Tarifa Estrato 1 (0 - 7.26 m3)</t>
  </si>
  <si>
    <t>Tarifa a cobrar (0 - 7.26 m3)</t>
  </si>
  <si>
    <t>Tarifa Estrato 2 (0 - 7.26 m3)</t>
  </si>
  <si>
    <t>Tarifa a cobrar (7.26 m3 en adelante…)</t>
  </si>
  <si>
    <t>Contribuciones aplicadas sobre el cargo fijo y el cargo variable por consumo</t>
  </si>
  <si>
    <t>Componente Inversión Empresa NR</t>
  </si>
  <si>
    <t>Gastos AOM NR</t>
  </si>
  <si>
    <t xml:space="preserve">Resoluciones CREG 092 y 093 de 2018 </t>
  </si>
  <si>
    <t>Publicada en el Diario Oficial el 8 de octubre de 2018</t>
  </si>
  <si>
    <t>San Andrés de Tumaco Nariño</t>
  </si>
  <si>
    <t>Barranca</t>
  </si>
  <si>
    <t>Reficar</t>
  </si>
  <si>
    <t>Apiay</t>
  </si>
  <si>
    <t>Dina</t>
  </si>
  <si>
    <t xml:space="preserve">Cusiana </t>
  </si>
  <si>
    <t xml:space="preserve">LUIS DIEGO HURTADO PEREA    </t>
  </si>
  <si>
    <t>Comercial-Industrial</t>
  </si>
  <si>
    <t>MvR – Cargo Variable Real</t>
  </si>
  <si>
    <t>MvA – Cargo Variable Aplicado E1</t>
  </si>
  <si>
    <t>MvA – Cargo Variable Aplicado E2</t>
  </si>
  <si>
    <t>MvA – Cargo Variable Aplicado Comercial</t>
  </si>
  <si>
    <t>MvA – Cargo Variable Aplicado E3</t>
  </si>
  <si>
    <r>
      <t xml:space="preserve">Tasa de interés </t>
    </r>
    <r>
      <rPr>
        <i/>
        <sz val="11"/>
        <rFont val="Arial"/>
        <family val="2"/>
      </rPr>
      <t>r</t>
    </r>
  </si>
  <si>
    <r>
      <t xml:space="preserve">Porcentaje de variación </t>
    </r>
    <r>
      <rPr>
        <i/>
        <sz val="10"/>
        <rFont val="Arial"/>
        <family val="2"/>
      </rPr>
      <t>PV</t>
    </r>
  </si>
  <si>
    <t>Saldo Acumulado E1</t>
  </si>
  <si>
    <t>Saldo Acumulado E2</t>
  </si>
  <si>
    <t>Saldo Acumulado Comercial</t>
  </si>
  <si>
    <t>Ventas m3 E1</t>
  </si>
  <si>
    <t>Ventas m3 E2</t>
  </si>
  <si>
    <t>Ventas m3 Comercial</t>
  </si>
  <si>
    <t>Mv – Cargo Variable E1</t>
  </si>
  <si>
    <t>Mv – Cargo Variable E2</t>
  </si>
  <si>
    <r>
      <t>Cargo Variable (&gt;7.26m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) E1</t>
    </r>
  </si>
  <si>
    <r>
      <t>Cargo Variable (&gt;7.26m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) E2</t>
    </r>
  </si>
  <si>
    <t>Ventas m3 E3</t>
  </si>
  <si>
    <t>Saldo Acumulado E3</t>
  </si>
  <si>
    <t>CARGO VARIABLE REAL</t>
  </si>
  <si>
    <t>CARGO FIJO</t>
  </si>
  <si>
    <t>CARGO VARIABLE Comercial REAL</t>
  </si>
  <si>
    <t>Tarifa Estrato 3</t>
  </si>
  <si>
    <t>Cargo Variable Residencial Real</t>
  </si>
  <si>
    <t>Cargo Variable Aplicado E1</t>
  </si>
  <si>
    <t>Cargo Variable Aplicado E2</t>
  </si>
  <si>
    <t>Cargo Variable Aplicado E3</t>
  </si>
  <si>
    <t>Cargo Variable Aplicado No Residencial</t>
  </si>
  <si>
    <t>Cargo máximo de comercialización o Fijo</t>
  </si>
  <si>
    <r>
      <t>CUv</t>
    </r>
    <r>
      <rPr>
        <b/>
        <i/>
        <vertAlign val="subscript"/>
        <sz val="10"/>
        <rFont val="Arial"/>
        <family val="2"/>
      </rPr>
      <t>R</t>
    </r>
    <r>
      <rPr>
        <b/>
        <i/>
        <sz val="10"/>
        <rFont val="Arial"/>
        <family val="2"/>
      </rPr>
      <t>R</t>
    </r>
  </si>
  <si>
    <r>
      <t>CUv</t>
    </r>
    <r>
      <rPr>
        <b/>
        <i/>
        <vertAlign val="subscript"/>
        <sz val="10"/>
        <rFont val="Arial"/>
        <family val="2"/>
      </rPr>
      <t>A</t>
    </r>
    <r>
      <rPr>
        <b/>
        <i/>
        <sz val="10"/>
        <rFont val="Arial"/>
        <family val="2"/>
      </rPr>
      <t>E1</t>
    </r>
  </si>
  <si>
    <r>
      <t>CUv</t>
    </r>
    <r>
      <rPr>
        <b/>
        <i/>
        <vertAlign val="subscript"/>
        <sz val="10"/>
        <rFont val="Arial"/>
        <family val="2"/>
      </rPr>
      <t>A</t>
    </r>
    <r>
      <rPr>
        <b/>
        <i/>
        <sz val="10"/>
        <rFont val="Arial"/>
        <family val="2"/>
      </rPr>
      <t>E2</t>
    </r>
  </si>
  <si>
    <r>
      <t>CUv</t>
    </r>
    <r>
      <rPr>
        <b/>
        <i/>
        <vertAlign val="subscript"/>
        <sz val="10"/>
        <rFont val="Arial"/>
        <family val="2"/>
      </rPr>
      <t>A</t>
    </r>
    <r>
      <rPr>
        <b/>
        <i/>
        <sz val="10"/>
        <rFont val="Arial"/>
        <family val="2"/>
      </rPr>
      <t>E3</t>
    </r>
  </si>
  <si>
    <r>
      <t>CUvA</t>
    </r>
    <r>
      <rPr>
        <b/>
        <i/>
        <vertAlign val="subscript"/>
        <sz val="10"/>
        <rFont val="Arial"/>
        <family val="2"/>
      </rPr>
      <t>NR</t>
    </r>
  </si>
  <si>
    <t>MvA – Cargo Variable Aplicado E4</t>
  </si>
  <si>
    <t>Ventas m3 E4</t>
  </si>
  <si>
    <t>Saldo Acumulado E4</t>
  </si>
  <si>
    <t>Cargo Variable Aplicado E4</t>
  </si>
  <si>
    <r>
      <t>CUv</t>
    </r>
    <r>
      <rPr>
        <b/>
        <i/>
        <vertAlign val="subscript"/>
        <sz val="10"/>
        <rFont val="Arial"/>
        <family val="2"/>
      </rPr>
      <t>A</t>
    </r>
    <r>
      <rPr>
        <b/>
        <i/>
        <sz val="10"/>
        <rFont val="Arial"/>
        <family val="2"/>
      </rPr>
      <t>E4</t>
    </r>
  </si>
  <si>
    <t>Tarifa Estrato 4</t>
  </si>
  <si>
    <t>PACIFICA ENERGY S.A.S ESP.</t>
  </si>
  <si>
    <t>Galones</t>
  </si>
  <si>
    <t>g/mL</t>
  </si>
  <si>
    <r>
      <t>m</t>
    </r>
    <r>
      <rPr>
        <sz val="10"/>
        <rFont val="Meiryo"/>
        <family val="2"/>
        <charset val="128"/>
      </rPr>
      <t>³</t>
    </r>
  </si>
  <si>
    <t>Fv(m,i,j);Factor de conversión volumétrica</t>
  </si>
  <si>
    <t>G</t>
  </si>
  <si>
    <r>
      <t>D</t>
    </r>
    <r>
      <rPr>
        <i/>
        <vertAlign val="subscript"/>
        <sz val="10"/>
        <rFont val="Arial"/>
        <family val="2"/>
      </rPr>
      <t>R</t>
    </r>
  </si>
  <si>
    <r>
      <t>D</t>
    </r>
    <r>
      <rPr>
        <i/>
        <vertAlign val="subscript"/>
        <sz val="10"/>
        <rFont val="Arial"/>
        <family val="2"/>
      </rPr>
      <t>NR</t>
    </r>
  </si>
  <si>
    <t>Cv</t>
  </si>
  <si>
    <t>Cc</t>
  </si>
  <si>
    <t>Cf</t>
  </si>
  <si>
    <r>
      <t>CUEq ($/m</t>
    </r>
    <r>
      <rPr>
        <b/>
        <vertAlign val="superscript"/>
        <sz val="11"/>
        <color theme="1"/>
        <rFont val="Calibri"/>
        <family val="2"/>
        <scheme val="minor"/>
      </rPr>
      <t>3</t>
    </r>
    <r>
      <rPr>
        <b/>
        <sz val="11"/>
        <color theme="1"/>
        <rFont val="Calibri"/>
        <family val="2"/>
        <scheme val="minor"/>
      </rPr>
      <t>)</t>
    </r>
  </si>
  <si>
    <t>Tvm</t>
  </si>
  <si>
    <t>Costo de Transporte de gas terrestre</t>
  </si>
  <si>
    <t>Kg/galon</t>
  </si>
  <si>
    <t>Conversion a Galones mes m-1  𝑸𝒄</t>
  </si>
  <si>
    <r>
      <t>I m−1,i,j : Inventario final del mes anterior en galones Im</t>
    </r>
    <r>
      <rPr>
        <sz val="9"/>
        <rFont val="Arial"/>
        <family val="2"/>
      </rPr>
      <t>−1</t>
    </r>
    <r>
      <rPr>
        <b/>
        <sz val="9"/>
        <rFont val="Arial"/>
        <family val="2"/>
      </rPr>
      <t xml:space="preserve"> Im−2</t>
    </r>
  </si>
  <si>
    <t>Q fm−1,i,j : Volumen total en metros medidos en el mes anterior. 𝑸𝒇:</t>
  </si>
  <si>
    <r>
      <t>conversió d</t>
    </r>
    <r>
      <rPr>
        <b/>
        <sz val="10"/>
        <rFont val="Arial"/>
        <family val="2"/>
      </rPr>
      <t xml:space="preserve"> - Densidad del gas</t>
    </r>
    <r>
      <rPr>
        <b/>
        <sz val="9"/>
        <rFont val="Arial"/>
        <family val="2"/>
      </rPr>
      <t xml:space="preserve"> para reporte p</t>
    </r>
  </si>
  <si>
    <t xml:space="preserve">Factor de corrección </t>
  </si>
  <si>
    <t>.</t>
  </si>
  <si>
    <t>Costo Medidor Residencial año 2025</t>
  </si>
  <si>
    <t>Costo Acometida Residencial año 2025</t>
  </si>
  <si>
    <t>Total conexión Res. 2025:</t>
  </si>
  <si>
    <t>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</si>
</sst>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64" formatCode="mm\-yyyy"/>
    <numFmt numFmtId="165" formatCode="mm/yy"/>
    <numFmt numFmtId="166" formatCode="_ [$€-2]\ * #,##0.00_ ;_ [$€-2]\ * \-#,##0.00_ ;_ [$€-2]\ * &quot;-&quot;??_ "/>
    <numFmt numFmtId="167" formatCode="0.0%"/>
    <numFmt numFmtId="168" formatCode="mmmm\-yyyy"/>
    <numFmt numFmtId="169" formatCode="#,##0.0"/>
    <numFmt numFmtId="170" formatCode="&quot;$&quot;\ #,##0"/>
    <numFmt numFmtId="171" formatCode="0.0000"/>
    <numFmt numFmtId="172" formatCode="#,##0.0000"/>
  </numFmts>
  <fonts count="59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color indexed="62"/>
      <name val="Arial"/>
      <family val="2"/>
    </font>
    <font>
      <b/>
      <sz val="10"/>
      <name val="Arial"/>
      <family val="2"/>
    </font>
    <font>
      <u/>
      <sz val="8.5"/>
      <color indexed="12"/>
      <name val="Arial"/>
      <family val="2"/>
    </font>
    <font>
      <sz val="10"/>
      <color indexed="62"/>
      <name val="Arial"/>
      <family val="2"/>
    </font>
    <font>
      <sz val="10"/>
      <color indexed="8"/>
      <name val="arial"/>
      <family val="2"/>
      <charset val="1"/>
    </font>
    <font>
      <sz val="7"/>
      <color indexed="8"/>
      <name val="arial"/>
      <family val="2"/>
      <charset val="1"/>
    </font>
    <font>
      <b/>
      <vertAlign val="superscript"/>
      <sz val="10"/>
      <name val="Arial"/>
      <family val="2"/>
    </font>
    <font>
      <vertAlign val="superscript"/>
      <sz val="10"/>
      <name val="Arial"/>
      <family val="2"/>
    </font>
    <font>
      <b/>
      <sz val="11"/>
      <name val="Arial"/>
      <family val="2"/>
    </font>
    <font>
      <b/>
      <sz val="13"/>
      <color indexed="59"/>
      <name val="Arial"/>
      <family val="2"/>
    </font>
    <font>
      <b/>
      <sz val="10"/>
      <color indexed="18"/>
      <name val="Arial"/>
      <family val="2"/>
    </font>
    <font>
      <b/>
      <sz val="9"/>
      <name val="Arial"/>
      <family val="2"/>
    </font>
    <font>
      <b/>
      <vertAlign val="subscript"/>
      <sz val="10"/>
      <name val="Arial"/>
      <family val="2"/>
    </font>
    <font>
      <b/>
      <vertAlign val="superscript"/>
      <sz val="11"/>
      <name val="Arial"/>
      <family val="2"/>
    </font>
    <font>
      <sz val="10"/>
      <color indexed="1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1"/>
      <color indexed="42"/>
      <name val="Arial"/>
      <family val="2"/>
    </font>
    <font>
      <b/>
      <vertAlign val="superscript"/>
      <sz val="11"/>
      <color indexed="42"/>
      <name val="Arial"/>
      <family val="2"/>
    </font>
    <font>
      <b/>
      <sz val="14"/>
      <color indexed="43"/>
      <name val="Arial"/>
      <family val="2"/>
    </font>
    <font>
      <sz val="10"/>
      <color indexed="43"/>
      <name val="Arial"/>
      <family val="2"/>
    </font>
    <font>
      <b/>
      <sz val="10"/>
      <color indexed="43"/>
      <name val="Arial"/>
      <family val="2"/>
    </font>
    <font>
      <b/>
      <sz val="14"/>
      <name val="Arial"/>
      <family val="2"/>
    </font>
    <font>
      <b/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rgb="FFFFFF00"/>
      <name val="Arial"/>
      <family val="2"/>
    </font>
    <font>
      <b/>
      <sz val="8"/>
      <color indexed="9"/>
      <name val="Arial"/>
      <family val="2"/>
    </font>
    <font>
      <sz val="8"/>
      <color indexed="9"/>
      <name val="Arial"/>
      <family val="2"/>
    </font>
    <font>
      <b/>
      <sz val="8"/>
      <name val="Arial"/>
      <family val="2"/>
    </font>
    <font>
      <b/>
      <vertAlign val="superscript"/>
      <sz val="8"/>
      <name val="Arial"/>
      <family val="2"/>
    </font>
    <font>
      <b/>
      <vertAlign val="superscript"/>
      <sz val="8"/>
      <color indexed="9"/>
      <name val="Arial"/>
      <family val="2"/>
    </font>
    <font>
      <b/>
      <sz val="8"/>
      <color indexed="18"/>
      <name val="Arial"/>
      <family val="2"/>
    </font>
    <font>
      <sz val="8"/>
      <color indexed="16"/>
      <name val="Arial"/>
      <family val="2"/>
    </font>
    <font>
      <b/>
      <sz val="8"/>
      <color indexed="16"/>
      <name val="Arial"/>
      <family val="2"/>
    </font>
    <font>
      <b/>
      <sz val="8"/>
      <color indexed="12"/>
      <name val="Arial"/>
      <family val="2"/>
    </font>
    <font>
      <sz val="8"/>
      <color indexed="12"/>
      <name val="Arial"/>
      <family val="2"/>
    </font>
    <font>
      <sz val="8.5"/>
      <color indexed="12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sz val="10"/>
      <color theme="0"/>
      <name val="Arial"/>
      <family val="2"/>
    </font>
    <font>
      <i/>
      <vertAlign val="subscript"/>
      <sz val="10"/>
      <name val="Arial"/>
      <family val="2"/>
    </font>
    <font>
      <b/>
      <i/>
      <vertAlign val="subscript"/>
      <sz val="10"/>
      <name val="Arial"/>
      <family val="2"/>
    </font>
    <font>
      <b/>
      <i/>
      <sz val="12"/>
      <name val="Arial"/>
      <family val="2"/>
    </font>
    <font>
      <sz val="9"/>
      <color indexed="81"/>
      <name val="Tahoma"/>
      <family val="2"/>
    </font>
    <font>
      <sz val="11"/>
      <name val="Arial"/>
      <family val="2"/>
    </font>
    <font>
      <i/>
      <sz val="11"/>
      <name val="Arial"/>
      <family val="2"/>
    </font>
    <font>
      <b/>
      <sz val="12"/>
      <color rgb="FFFFFF00"/>
      <name val="Arial"/>
      <family val="2"/>
    </font>
    <font>
      <sz val="10"/>
      <name val="Meiryo"/>
      <family val="2"/>
      <charset val="128"/>
    </font>
    <font>
      <sz val="9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  <fill>
      <patternFill patternType="solid">
        <fgColor indexed="27"/>
        <bgColor indexed="41"/>
      </patternFill>
    </fill>
    <fill>
      <patternFill patternType="solid">
        <fgColor indexed="42"/>
        <bgColor indexed="27"/>
      </patternFill>
    </fill>
    <fill>
      <patternFill patternType="solid">
        <fgColor indexed="42"/>
        <bgColor indexed="41"/>
      </patternFill>
    </fill>
    <fill>
      <patternFill patternType="solid">
        <fgColor indexed="8"/>
        <bgColor indexed="26"/>
      </patternFill>
    </fill>
    <fill>
      <patternFill patternType="solid">
        <fgColor indexed="8"/>
        <bgColor indexed="64"/>
      </patternFill>
    </fill>
    <fill>
      <patternFill patternType="solid">
        <fgColor indexed="16"/>
        <bgColor indexed="58"/>
      </patternFill>
    </fill>
    <fill>
      <patternFill patternType="solid">
        <fgColor indexed="16"/>
        <bgColor indexed="64"/>
      </patternFill>
    </fill>
    <fill>
      <patternFill patternType="solid">
        <fgColor indexed="58"/>
        <bgColor indexed="59"/>
      </patternFill>
    </fill>
    <fill>
      <patternFill patternType="solid">
        <fgColor indexed="8"/>
        <bgColor indexed="41"/>
      </patternFill>
    </fill>
    <fill>
      <patternFill patternType="solid">
        <fgColor indexed="43"/>
        <bgColor indexed="13"/>
      </patternFill>
    </fill>
    <fill>
      <patternFill patternType="solid">
        <fgColor rgb="FFFFC000"/>
        <bgColor indexed="9"/>
      </patternFill>
    </fill>
    <fill>
      <patternFill patternType="solid">
        <fgColor rgb="FFFFFF00"/>
        <bgColor indexed="58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9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41"/>
      </patternFill>
    </fill>
    <fill>
      <patternFill patternType="solid">
        <fgColor rgb="FFFFFF00"/>
        <bgColor indexed="9"/>
      </patternFill>
    </fill>
    <fill>
      <patternFill patternType="solid">
        <fgColor rgb="FFFFFF99"/>
        <bgColor indexed="9"/>
      </patternFill>
    </fill>
    <fill>
      <patternFill patternType="solid">
        <fgColor rgb="FF92D0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-0.249977111117893"/>
        <bgColor indexed="64"/>
      </patternFill>
    </fill>
  </fills>
  <borders count="38">
    <border>
      <left/>
      <right/>
      <top/>
      <bottom/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 style="thick">
        <color indexed="53"/>
      </left>
      <right/>
      <top/>
      <bottom/>
      <diagonal/>
    </border>
    <border>
      <left style="thick">
        <color indexed="10"/>
      </left>
      <right/>
      <top/>
      <bottom/>
      <diagonal/>
    </border>
    <border>
      <left style="double">
        <color indexed="8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ck">
        <color indexed="53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8"/>
      </left>
      <right/>
      <top/>
      <bottom/>
      <diagonal/>
    </border>
    <border>
      <left style="thick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 style="thin">
        <color indexed="64"/>
      </bottom>
      <diagonal/>
    </border>
    <border>
      <left style="thick">
        <color indexed="8"/>
      </left>
      <right/>
      <top/>
      <bottom style="thick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8"/>
      </left>
      <right/>
      <top style="medium">
        <color indexed="8"/>
      </top>
      <bottom style="thin">
        <color indexed="64"/>
      </bottom>
      <diagonal/>
    </border>
    <border>
      <left/>
      <right/>
      <top style="medium">
        <color indexed="8"/>
      </top>
      <bottom style="medium">
        <color indexed="64"/>
      </bottom>
      <diagonal/>
    </border>
  </borders>
  <cellStyleXfs count="8">
    <xf numFmtId="0" fontId="0" fillId="0" borderId="0"/>
    <xf numFmtId="166" fontId="20" fillId="0" borderId="0" applyFont="0" applyFill="0" applyBorder="0" applyAlignment="0" applyProtection="0"/>
    <xf numFmtId="0" fontId="6" fillId="0" borderId="0" applyNumberFormat="0" applyFill="0" applyBorder="0" applyAlignment="0" applyProtection="0"/>
    <xf numFmtId="9" fontId="20" fillId="0" borderId="0" applyFont="0" applyFill="0" applyBorder="0" applyAlignment="0" applyProtection="0"/>
    <xf numFmtId="0" fontId="2" fillId="0" borderId="0"/>
    <xf numFmtId="41" fontId="2" fillId="0" borderId="0" applyFont="0" applyFill="0" applyBorder="0" applyAlignment="0" applyProtection="0"/>
    <xf numFmtId="0" fontId="2" fillId="0" borderId="0"/>
    <xf numFmtId="41" fontId="20" fillId="0" borderId="0" applyFont="0" applyFill="0" applyBorder="0" applyAlignment="0" applyProtection="0"/>
  </cellStyleXfs>
  <cellXfs count="343">
    <xf numFmtId="0" fontId="0" fillId="0" borderId="0" xfId="0"/>
    <xf numFmtId="164" fontId="0" fillId="0" borderId="0" xfId="0" applyNumberFormat="1"/>
    <xf numFmtId="164" fontId="5" fillId="0" borderId="0" xfId="0" applyNumberFormat="1" applyFont="1" applyAlignment="1">
      <alignment horizontal="center"/>
    </xf>
    <xf numFmtId="0" fontId="0" fillId="2" borderId="0" xfId="0" applyFill="1"/>
    <xf numFmtId="0" fontId="5" fillId="3" borderId="1" xfId="0" applyFont="1" applyFill="1" applyBorder="1" applyAlignment="1">
      <alignment horizontal="center"/>
    </xf>
    <xf numFmtId="4" fontId="5" fillId="3" borderId="1" xfId="0" applyNumberFormat="1" applyFont="1" applyFill="1" applyBorder="1"/>
    <xf numFmtId="2" fontId="5" fillId="3" borderId="1" xfId="0" applyNumberFormat="1" applyFont="1" applyFill="1" applyBorder="1"/>
    <xf numFmtId="0" fontId="5" fillId="0" borderId="0" xfId="0" applyFont="1"/>
    <xf numFmtId="0" fontId="5" fillId="0" borderId="0" xfId="0" applyFont="1" applyAlignment="1">
      <alignment horizontal="center"/>
    </xf>
    <xf numFmtId="0" fontId="14" fillId="0" borderId="0" xfId="0" applyFont="1"/>
    <xf numFmtId="0" fontId="5" fillId="0" borderId="2" xfId="0" applyFont="1" applyBorder="1" applyAlignment="1">
      <alignment horizontal="center"/>
    </xf>
    <xf numFmtId="0" fontId="5" fillId="0" borderId="2" xfId="0" applyFont="1" applyBorder="1"/>
    <xf numFmtId="0" fontId="0" fillId="0" borderId="2" xfId="0" applyBorder="1"/>
    <xf numFmtId="0" fontId="5" fillId="2" borderId="0" xfId="0" applyFont="1" applyFill="1" applyAlignment="1">
      <alignment horizontal="center"/>
    </xf>
    <xf numFmtId="0" fontId="5" fillId="2" borderId="0" xfId="0" applyFont="1" applyFill="1"/>
    <xf numFmtId="0" fontId="0" fillId="2" borderId="0" xfId="0" applyFill="1" applyAlignment="1">
      <alignment horizontal="center"/>
    </xf>
    <xf numFmtId="0" fontId="15" fillId="2" borderId="0" xfId="0" applyFont="1" applyFill="1" applyAlignment="1">
      <alignment wrapText="1"/>
    </xf>
    <xf numFmtId="0" fontId="12" fillId="3" borderId="0" xfId="0" applyFont="1" applyFill="1" applyAlignment="1">
      <alignment horizontal="center" vertical="center" wrapText="1"/>
    </xf>
    <xf numFmtId="4" fontId="12" fillId="3" borderId="4" xfId="0" applyNumberFormat="1" applyFont="1" applyFill="1" applyBorder="1" applyAlignment="1">
      <alignment horizontal="center" vertical="center" wrapText="1"/>
    </xf>
    <xf numFmtId="4" fontId="12" fillId="3" borderId="4" xfId="0" applyNumberFormat="1" applyFont="1" applyFill="1" applyBorder="1" applyAlignment="1">
      <alignment vertical="center" wrapText="1"/>
    </xf>
    <xf numFmtId="0" fontId="14" fillId="3" borderId="0" xfId="0" applyFont="1" applyFill="1" applyAlignment="1">
      <alignment horizontal="center"/>
    </xf>
    <xf numFmtId="0" fontId="18" fillId="3" borderId="0" xfId="0" applyFont="1" applyFill="1"/>
    <xf numFmtId="0" fontId="18" fillId="3" borderId="0" xfId="0" applyFont="1" applyFill="1" applyAlignment="1">
      <alignment horizontal="center"/>
    </xf>
    <xf numFmtId="2" fontId="18" fillId="3" borderId="0" xfId="0" applyNumberFormat="1" applyFont="1" applyFill="1"/>
    <xf numFmtId="0" fontId="14" fillId="3" borderId="3" xfId="0" applyFont="1" applyFill="1" applyBorder="1" applyAlignment="1">
      <alignment horizontal="center"/>
    </xf>
    <xf numFmtId="0" fontId="18" fillId="3" borderId="3" xfId="0" applyFont="1" applyFill="1" applyBorder="1"/>
    <xf numFmtId="0" fontId="18" fillId="3" borderId="3" xfId="0" applyFont="1" applyFill="1" applyBorder="1" applyAlignment="1">
      <alignment horizontal="center"/>
    </xf>
    <xf numFmtId="2" fontId="18" fillId="3" borderId="3" xfId="0" applyNumberFormat="1" applyFont="1" applyFill="1" applyBorder="1"/>
    <xf numFmtId="0" fontId="7" fillId="3" borderId="0" xfId="0" applyFont="1" applyFill="1" applyAlignment="1">
      <alignment horizontal="center"/>
    </xf>
    <xf numFmtId="2" fontId="7" fillId="3" borderId="0" xfId="0" applyNumberFormat="1" applyFont="1" applyFill="1"/>
    <xf numFmtId="0" fontId="7" fillId="3" borderId="3" xfId="0" applyFont="1" applyFill="1" applyBorder="1" applyAlignment="1">
      <alignment horizontal="center"/>
    </xf>
    <xf numFmtId="2" fontId="7" fillId="3" borderId="3" xfId="0" applyNumberFormat="1" applyFont="1" applyFill="1" applyBorder="1"/>
    <xf numFmtId="0" fontId="12" fillId="3" borderId="1" xfId="0" applyFont="1" applyFill="1" applyBorder="1" applyAlignment="1">
      <alignment wrapText="1"/>
    </xf>
    <xf numFmtId="0" fontId="7" fillId="3" borderId="5" xfId="0" applyFont="1" applyFill="1" applyBorder="1" applyAlignment="1">
      <alignment horizontal="center"/>
    </xf>
    <xf numFmtId="2" fontId="7" fillId="3" borderId="5" xfId="0" applyNumberFormat="1" applyFont="1" applyFill="1" applyBorder="1"/>
    <xf numFmtId="0" fontId="7" fillId="3" borderId="5" xfId="0" applyFont="1" applyFill="1" applyBorder="1" applyAlignment="1">
      <alignment wrapText="1"/>
    </xf>
    <xf numFmtId="0" fontId="7" fillId="3" borderId="3" xfId="0" applyFont="1" applyFill="1" applyBorder="1" applyAlignment="1">
      <alignment wrapText="1"/>
    </xf>
    <xf numFmtId="0" fontId="5" fillId="5" borderId="1" xfId="0" applyFont="1" applyFill="1" applyBorder="1"/>
    <xf numFmtId="0" fontId="5" fillId="5" borderId="1" xfId="0" applyFont="1" applyFill="1" applyBorder="1" applyAlignment="1">
      <alignment horizontal="center"/>
    </xf>
    <xf numFmtId="4" fontId="5" fillId="5" borderId="1" xfId="0" applyNumberFormat="1" applyFont="1" applyFill="1" applyBorder="1"/>
    <xf numFmtId="2" fontId="5" fillId="5" borderId="1" xfId="0" applyNumberFormat="1" applyFont="1" applyFill="1" applyBorder="1"/>
    <xf numFmtId="0" fontId="0" fillId="5" borderId="0" xfId="0" applyFill="1" applyAlignment="1">
      <alignment horizontal="center"/>
    </xf>
    <xf numFmtId="2" fontId="0" fillId="5" borderId="0" xfId="0" applyNumberFormat="1" applyFill="1"/>
    <xf numFmtId="0" fontId="21" fillId="10" borderId="1" xfId="0" applyFont="1" applyFill="1" applyBorder="1" applyAlignment="1">
      <alignment horizontal="center" vertical="center"/>
    </xf>
    <xf numFmtId="0" fontId="21" fillId="10" borderId="1" xfId="0" applyFont="1" applyFill="1" applyBorder="1" applyAlignment="1">
      <alignment vertical="center" wrapText="1"/>
    </xf>
    <xf numFmtId="4" fontId="21" fillId="10" borderId="1" xfId="0" applyNumberFormat="1" applyFont="1" applyFill="1" applyBorder="1" applyAlignment="1">
      <alignment vertical="center"/>
    </xf>
    <xf numFmtId="2" fontId="5" fillId="0" borderId="0" xfId="0" applyNumberFormat="1" applyFont="1"/>
    <xf numFmtId="0" fontId="7" fillId="0" borderId="0" xfId="0" applyFont="1"/>
    <xf numFmtId="0" fontId="0" fillId="0" borderId="16" xfId="0" applyBorder="1"/>
    <xf numFmtId="0" fontId="5" fillId="5" borderId="17" xfId="0" applyFont="1" applyFill="1" applyBorder="1"/>
    <xf numFmtId="0" fontId="9" fillId="0" borderId="0" xfId="0" applyFont="1" applyAlignment="1">
      <alignment wrapText="1"/>
    </xf>
    <xf numFmtId="0" fontId="0" fillId="5" borderId="16" xfId="0" applyFill="1" applyBorder="1"/>
    <xf numFmtId="0" fontId="5" fillId="0" borderId="16" xfId="0" applyFont="1" applyBorder="1"/>
    <xf numFmtId="4" fontId="5" fillId="0" borderId="0" xfId="0" applyNumberFormat="1" applyFont="1"/>
    <xf numFmtId="0" fontId="24" fillId="11" borderId="5" xfId="0" applyFont="1" applyFill="1" applyBorder="1"/>
    <xf numFmtId="4" fontId="25" fillId="11" borderId="5" xfId="0" applyNumberFormat="1" applyFont="1" applyFill="1" applyBorder="1"/>
    <xf numFmtId="0" fontId="24" fillId="11" borderId="18" xfId="0" applyFont="1" applyFill="1" applyBorder="1"/>
    <xf numFmtId="0" fontId="25" fillId="11" borderId="18" xfId="0" applyFont="1" applyFill="1" applyBorder="1" applyAlignment="1">
      <alignment horizontal="right"/>
    </xf>
    <xf numFmtId="17" fontId="4" fillId="0" borderId="0" xfId="0" applyNumberFormat="1" applyFont="1" applyAlignment="1">
      <alignment horizontal="center"/>
    </xf>
    <xf numFmtId="4" fontId="0" fillId="0" borderId="0" xfId="0" applyNumberFormat="1"/>
    <xf numFmtId="2" fontId="5" fillId="12" borderId="5" xfId="0" applyNumberFormat="1" applyFont="1" applyFill="1" applyBorder="1"/>
    <xf numFmtId="0" fontId="0" fillId="0" borderId="23" xfId="0" applyBorder="1"/>
    <xf numFmtId="0" fontId="0" fillId="13" borderId="0" xfId="0" applyFill="1"/>
    <xf numFmtId="0" fontId="0" fillId="13" borderId="0" xfId="0" applyFill="1" applyAlignment="1">
      <alignment horizontal="right"/>
    </xf>
    <xf numFmtId="0" fontId="0" fillId="13" borderId="2" xfId="0" applyFill="1" applyBorder="1"/>
    <xf numFmtId="164" fontId="5" fillId="0" borderId="0" xfId="0" applyNumberFormat="1" applyFont="1"/>
    <xf numFmtId="17" fontId="5" fillId="0" borderId="0" xfId="0" applyNumberFormat="1" applyFont="1" applyAlignment="1">
      <alignment horizontal="center"/>
    </xf>
    <xf numFmtId="0" fontId="7" fillId="13" borderId="2" xfId="0" applyFont="1" applyFill="1" applyBorder="1" applyAlignment="1">
      <alignment wrapText="1"/>
    </xf>
    <xf numFmtId="0" fontId="8" fillId="13" borderId="0" xfId="0" applyFont="1" applyFill="1" applyAlignment="1">
      <alignment horizontal="right" wrapText="1"/>
    </xf>
    <xf numFmtId="0" fontId="26" fillId="0" borderId="0" xfId="0" applyFont="1"/>
    <xf numFmtId="0" fontId="0" fillId="15" borderId="0" xfId="0" applyFill="1"/>
    <xf numFmtId="0" fontId="5" fillId="16" borderId="3" xfId="0" applyFont="1" applyFill="1" applyBorder="1" applyAlignment="1">
      <alignment horizontal="center"/>
    </xf>
    <xf numFmtId="0" fontId="15" fillId="16" borderId="3" xfId="0" applyFont="1" applyFill="1" applyBorder="1" applyAlignment="1">
      <alignment wrapText="1"/>
    </xf>
    <xf numFmtId="0" fontId="18" fillId="3" borderId="0" xfId="0" applyFont="1" applyFill="1" applyAlignment="1">
      <alignment horizontal="left" indent="2"/>
    </xf>
    <xf numFmtId="0" fontId="18" fillId="3" borderId="3" xfId="0" applyFont="1" applyFill="1" applyBorder="1" applyAlignment="1">
      <alignment horizontal="left" indent="2"/>
    </xf>
    <xf numFmtId="0" fontId="3" fillId="0" borderId="12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17" fontId="3" fillId="0" borderId="9" xfId="0" applyNumberFormat="1" applyFont="1" applyBorder="1" applyAlignment="1">
      <alignment horizontal="center"/>
    </xf>
    <xf numFmtId="0" fontId="5" fillId="17" borderId="12" xfId="0" applyFont="1" applyFill="1" applyBorder="1" applyAlignment="1">
      <alignment horizontal="left" indent="1"/>
    </xf>
    <xf numFmtId="0" fontId="5" fillId="17" borderId="9" xfId="0" applyFont="1" applyFill="1" applyBorder="1" applyAlignment="1">
      <alignment horizontal="center"/>
    </xf>
    <xf numFmtId="4" fontId="0" fillId="17" borderId="9" xfId="0" applyNumberFormat="1" applyFill="1" applyBorder="1"/>
    <xf numFmtId="0" fontId="5" fillId="17" borderId="13" xfId="0" applyFont="1" applyFill="1" applyBorder="1" applyAlignment="1">
      <alignment horizontal="left" indent="1"/>
    </xf>
    <xf numFmtId="0" fontId="5" fillId="17" borderId="0" xfId="0" applyFont="1" applyFill="1" applyAlignment="1">
      <alignment horizontal="center"/>
    </xf>
    <xf numFmtId="4" fontId="0" fillId="17" borderId="0" xfId="0" applyNumberFormat="1" applyFill="1"/>
    <xf numFmtId="0" fontId="5" fillId="18" borderId="13" xfId="0" applyFont="1" applyFill="1" applyBorder="1" applyAlignment="1">
      <alignment horizontal="left"/>
    </xf>
    <xf numFmtId="0" fontId="5" fillId="18" borderId="0" xfId="0" applyFont="1" applyFill="1" applyAlignment="1">
      <alignment horizontal="center"/>
    </xf>
    <xf numFmtId="4" fontId="5" fillId="18" borderId="0" xfId="0" applyNumberFormat="1" applyFont="1" applyFill="1"/>
    <xf numFmtId="0" fontId="5" fillId="18" borderId="14" xfId="0" applyFont="1" applyFill="1" applyBorder="1" applyAlignment="1">
      <alignment horizontal="left"/>
    </xf>
    <xf numFmtId="0" fontId="5" fillId="18" borderId="11" xfId="0" applyFont="1" applyFill="1" applyBorder="1" applyAlignment="1">
      <alignment horizontal="center"/>
    </xf>
    <xf numFmtId="4" fontId="5" fillId="18" borderId="11" xfId="0" applyNumberFormat="1" applyFont="1" applyFill="1" applyBorder="1"/>
    <xf numFmtId="0" fontId="5" fillId="0" borderId="0" xfId="0" applyFont="1" applyAlignment="1">
      <alignment horizontal="left"/>
    </xf>
    <xf numFmtId="0" fontId="5" fillId="0" borderId="12" xfId="0" applyFont="1" applyBorder="1" applyAlignment="1">
      <alignment horizontal="left" indent="1"/>
    </xf>
    <xf numFmtId="0" fontId="5" fillId="0" borderId="9" xfId="0" applyFont="1" applyBorder="1" applyAlignment="1">
      <alignment horizontal="center"/>
    </xf>
    <xf numFmtId="4" fontId="0" fillId="0" borderId="9" xfId="0" applyNumberFormat="1" applyBorder="1"/>
    <xf numFmtId="0" fontId="5" fillId="0" borderId="13" xfId="0" applyFont="1" applyBorder="1" applyAlignment="1">
      <alignment horizontal="left" indent="2"/>
    </xf>
    <xf numFmtId="4" fontId="5" fillId="18" borderId="11" xfId="0" applyNumberFormat="1" applyFont="1" applyFill="1" applyBorder="1" applyAlignment="1">
      <alignment horizontal="center"/>
    </xf>
    <xf numFmtId="4" fontId="5" fillId="0" borderId="0" xfId="0" applyNumberFormat="1" applyFont="1" applyAlignment="1">
      <alignment horizontal="center"/>
    </xf>
    <xf numFmtId="4" fontId="5" fillId="18" borderId="0" xfId="0" applyNumberFormat="1" applyFont="1" applyFill="1" applyAlignment="1">
      <alignment horizontal="center"/>
    </xf>
    <xf numFmtId="2" fontId="7" fillId="13" borderId="0" xfId="0" applyNumberFormat="1" applyFont="1" applyFill="1" applyAlignment="1">
      <alignment horizontal="right" wrapText="1"/>
    </xf>
    <xf numFmtId="17" fontId="5" fillId="0" borderId="0" xfId="0" applyNumberFormat="1" applyFont="1"/>
    <xf numFmtId="17" fontId="0" fillId="0" borderId="0" xfId="0" applyNumberFormat="1"/>
    <xf numFmtId="0" fontId="0" fillId="0" borderId="22" xfId="0" applyBorder="1"/>
    <xf numFmtId="0" fontId="0" fillId="0" borderId="28" xfId="0" applyBorder="1"/>
    <xf numFmtId="0" fontId="0" fillId="19" borderId="23" xfId="0" applyFill="1" applyBorder="1"/>
    <xf numFmtId="4" fontId="0" fillId="0" borderId="28" xfId="0" applyNumberFormat="1" applyBorder="1"/>
    <xf numFmtId="0" fontId="28" fillId="0" borderId="0" xfId="0" applyFont="1"/>
    <xf numFmtId="0" fontId="0" fillId="19" borderId="0" xfId="0" applyFill="1"/>
    <xf numFmtId="0" fontId="5" fillId="0" borderId="13" xfId="0" applyFont="1" applyBorder="1" applyAlignment="1">
      <alignment horizontal="left" indent="1"/>
    </xf>
    <xf numFmtId="0" fontId="12" fillId="0" borderId="0" xfId="0" applyFont="1" applyAlignment="1">
      <alignment horizontal="center"/>
    </xf>
    <xf numFmtId="1" fontId="0" fillId="0" borderId="0" xfId="0" applyNumberFormat="1"/>
    <xf numFmtId="0" fontId="5" fillId="20" borderId="4" xfId="0" applyFont="1" applyFill="1" applyBorder="1" applyAlignment="1">
      <alignment horizontal="center"/>
    </xf>
    <xf numFmtId="0" fontId="5" fillId="20" borderId="4" xfId="0" applyFont="1" applyFill="1" applyBorder="1" applyAlignment="1">
      <alignment wrapText="1"/>
    </xf>
    <xf numFmtId="0" fontId="12" fillId="0" borderId="0" xfId="0" applyFont="1" applyAlignment="1">
      <alignment vertical="center" wrapText="1"/>
    </xf>
    <xf numFmtId="0" fontId="21" fillId="0" borderId="0" xfId="0" applyFont="1" applyAlignment="1">
      <alignment vertical="center"/>
    </xf>
    <xf numFmtId="3" fontId="0" fillId="0" borderId="0" xfId="0" applyNumberFormat="1"/>
    <xf numFmtId="4" fontId="12" fillId="0" borderId="0" xfId="0" applyNumberFormat="1" applyFont="1" applyAlignment="1">
      <alignment vertical="center" wrapText="1"/>
    </xf>
    <xf numFmtId="167" fontId="0" fillId="0" borderId="0" xfId="3" applyNumberFormat="1" applyFont="1" applyFill="1" applyBorder="1"/>
    <xf numFmtId="2" fontId="0" fillId="0" borderId="0" xfId="0" applyNumberFormat="1"/>
    <xf numFmtId="0" fontId="6" fillId="13" borderId="0" xfId="2" applyFill="1" applyBorder="1" applyAlignment="1">
      <alignment vertical="center"/>
    </xf>
    <xf numFmtId="0" fontId="6" fillId="13" borderId="16" xfId="2" applyNumberFormat="1" applyFill="1" applyBorder="1" applyAlignment="1" applyProtection="1"/>
    <xf numFmtId="0" fontId="12" fillId="0" borderId="0" xfId="0" applyFont="1"/>
    <xf numFmtId="2" fontId="0" fillId="13" borderId="0" xfId="0" applyNumberFormat="1" applyFill="1"/>
    <xf numFmtId="0" fontId="13" fillId="4" borderId="3" xfId="0" applyFont="1" applyFill="1" applyBorder="1" applyAlignment="1">
      <alignment vertical="center" wrapText="1"/>
    </xf>
    <xf numFmtId="0" fontId="0" fillId="5" borderId="0" xfId="0" applyFill="1" applyAlignment="1">
      <alignment horizontal="right"/>
    </xf>
    <xf numFmtId="0" fontId="5" fillId="5" borderId="1" xfId="0" applyFont="1" applyFill="1" applyBorder="1" applyAlignment="1">
      <alignment horizontal="right"/>
    </xf>
    <xf numFmtId="10" fontId="5" fillId="20" borderId="4" xfId="3" applyNumberFormat="1" applyFont="1" applyFill="1" applyBorder="1"/>
    <xf numFmtId="14" fontId="0" fillId="15" borderId="0" xfId="0" applyNumberFormat="1" applyFill="1" applyAlignment="1">
      <alignment horizontal="right"/>
    </xf>
    <xf numFmtId="3" fontId="5" fillId="21" borderId="0" xfId="0" applyNumberFormat="1" applyFont="1" applyFill="1"/>
    <xf numFmtId="0" fontId="0" fillId="21" borderId="0" xfId="0" applyFill="1"/>
    <xf numFmtId="1" fontId="0" fillId="21" borderId="0" xfId="0" applyNumberFormat="1" applyFill="1" applyAlignment="1">
      <alignment horizontal="right"/>
    </xf>
    <xf numFmtId="3" fontId="0" fillId="21" borderId="3" xfId="0" applyNumberFormat="1" applyFill="1" applyBorder="1"/>
    <xf numFmtId="1" fontId="0" fillId="21" borderId="0" xfId="0" applyNumberFormat="1" applyFill="1" applyAlignment="1">
      <alignment horizontal="center"/>
    </xf>
    <xf numFmtId="1" fontId="0" fillId="21" borderId="0" xfId="0" applyNumberFormat="1" applyFill="1"/>
    <xf numFmtId="14" fontId="0" fillId="15" borderId="0" xfId="0" applyNumberFormat="1" applyFill="1"/>
    <xf numFmtId="0" fontId="5" fillId="21" borderId="0" xfId="0" applyFont="1" applyFill="1"/>
    <xf numFmtId="3" fontId="0" fillId="21" borderId="0" xfId="0" applyNumberFormat="1" applyFill="1"/>
    <xf numFmtId="4" fontId="4" fillId="5" borderId="1" xfId="0" applyNumberFormat="1" applyFont="1" applyFill="1" applyBorder="1"/>
    <xf numFmtId="0" fontId="3" fillId="0" borderId="0" xfId="0" applyFont="1" applyAlignment="1">
      <alignment vertical="center"/>
    </xf>
    <xf numFmtId="0" fontId="34" fillId="0" borderId="0" xfId="0" applyFont="1"/>
    <xf numFmtId="0" fontId="35" fillId="0" borderId="0" xfId="0" applyFont="1"/>
    <xf numFmtId="165" fontId="36" fillId="6" borderId="8" xfId="0" applyNumberFormat="1" applyFont="1" applyFill="1" applyBorder="1" applyAlignment="1">
      <alignment horizontal="center"/>
    </xf>
    <xf numFmtId="165" fontId="36" fillId="6" borderId="9" xfId="0" applyNumberFormat="1" applyFont="1" applyFill="1" applyBorder="1"/>
    <xf numFmtId="17" fontId="36" fillId="6" borderId="9" xfId="0" applyNumberFormat="1" applyFont="1" applyFill="1" applyBorder="1" applyAlignment="1">
      <alignment horizontal="center"/>
    </xf>
    <xf numFmtId="0" fontId="36" fillId="7" borderId="9" xfId="0" applyFont="1" applyFill="1" applyBorder="1"/>
    <xf numFmtId="0" fontId="37" fillId="7" borderId="9" xfId="0" applyFont="1" applyFill="1" applyBorder="1"/>
    <xf numFmtId="0" fontId="38" fillId="0" borderId="6" xfId="0" applyFont="1" applyBorder="1"/>
    <xf numFmtId="0" fontId="38" fillId="0" borderId="0" xfId="0" applyFont="1"/>
    <xf numFmtId="4" fontId="38" fillId="0" borderId="0" xfId="0" applyNumberFormat="1" applyFont="1"/>
    <xf numFmtId="0" fontId="38" fillId="3" borderId="6" xfId="0" applyFont="1" applyFill="1" applyBorder="1"/>
    <xf numFmtId="0" fontId="38" fillId="3" borderId="0" xfId="0" applyFont="1" applyFill="1" applyAlignment="1">
      <alignment horizontal="center"/>
    </xf>
    <xf numFmtId="4" fontId="38" fillId="3" borderId="0" xfId="0" applyNumberFormat="1" applyFont="1" applyFill="1"/>
    <xf numFmtId="0" fontId="38" fillId="3" borderId="0" xfId="0" applyFont="1" applyFill="1"/>
    <xf numFmtId="0" fontId="19" fillId="3" borderId="0" xfId="0" applyFont="1" applyFill="1"/>
    <xf numFmtId="0" fontId="38" fillId="3" borderId="10" xfId="0" applyFont="1" applyFill="1" applyBorder="1"/>
    <xf numFmtId="0" fontId="38" fillId="3" borderId="11" xfId="0" applyFont="1" applyFill="1" applyBorder="1" applyAlignment="1">
      <alignment horizontal="center"/>
    </xf>
    <xf numFmtId="4" fontId="38" fillId="3" borderId="11" xfId="0" applyNumberFormat="1" applyFont="1" applyFill="1" applyBorder="1"/>
    <xf numFmtId="0" fontId="38" fillId="3" borderId="11" xfId="0" applyFont="1" applyFill="1" applyBorder="1"/>
    <xf numFmtId="0" fontId="19" fillId="3" borderId="11" xfId="0" applyFont="1" applyFill="1" applyBorder="1"/>
    <xf numFmtId="0" fontId="19" fillId="0" borderId="0" xfId="0" applyFont="1"/>
    <xf numFmtId="0" fontId="36" fillId="8" borderId="12" xfId="0" applyFont="1" applyFill="1" applyBorder="1"/>
    <xf numFmtId="0" fontId="36" fillId="8" borderId="9" xfId="0" applyFont="1" applyFill="1" applyBorder="1"/>
    <xf numFmtId="0" fontId="36" fillId="9" borderId="9" xfId="0" applyFont="1" applyFill="1" applyBorder="1"/>
    <xf numFmtId="0" fontId="19" fillId="9" borderId="9" xfId="0" applyFont="1" applyFill="1" applyBorder="1"/>
    <xf numFmtId="4" fontId="19" fillId="22" borderId="13" xfId="0" applyNumberFormat="1" applyFont="1" applyFill="1" applyBorder="1"/>
    <xf numFmtId="0" fontId="38" fillId="22" borderId="0" xfId="0" applyFont="1" applyFill="1" applyAlignment="1">
      <alignment horizontal="center"/>
    </xf>
    <xf numFmtId="4" fontId="38" fillId="22" borderId="0" xfId="0" applyNumberFormat="1" applyFont="1" applyFill="1"/>
    <xf numFmtId="0" fontId="38" fillId="22" borderId="0" xfId="0" applyFont="1" applyFill="1"/>
    <xf numFmtId="0" fontId="19" fillId="22" borderId="0" xfId="0" applyFont="1" applyFill="1"/>
    <xf numFmtId="0" fontId="38" fillId="2" borderId="0" xfId="0" applyFont="1" applyFill="1"/>
    <xf numFmtId="4" fontId="19" fillId="22" borderId="14" xfId="0" applyNumberFormat="1" applyFont="1" applyFill="1" applyBorder="1"/>
    <xf numFmtId="0" fontId="38" fillId="22" borderId="11" xfId="0" applyFont="1" applyFill="1" applyBorder="1" applyAlignment="1">
      <alignment horizontal="center"/>
    </xf>
    <xf numFmtId="4" fontId="38" fillId="22" borderId="11" xfId="0" applyNumberFormat="1" applyFont="1" applyFill="1" applyBorder="1"/>
    <xf numFmtId="0" fontId="38" fillId="22" borderId="11" xfId="0" applyFont="1" applyFill="1" applyBorder="1"/>
    <xf numFmtId="0" fontId="19" fillId="22" borderId="11" xfId="0" applyFont="1" applyFill="1" applyBorder="1"/>
    <xf numFmtId="0" fontId="38" fillId="2" borderId="11" xfId="0" applyFont="1" applyFill="1" applyBorder="1"/>
    <xf numFmtId="4" fontId="19" fillId="0" borderId="0" xfId="0" applyNumberFormat="1" applyFont="1"/>
    <xf numFmtId="0" fontId="38" fillId="0" borderId="0" xfId="0" applyFont="1" applyAlignment="1">
      <alignment horizontal="center"/>
    </xf>
    <xf numFmtId="2" fontId="19" fillId="3" borderId="13" xfId="0" applyNumberFormat="1" applyFont="1" applyFill="1" applyBorder="1"/>
    <xf numFmtId="4" fontId="41" fillId="3" borderId="0" xfId="0" applyNumberFormat="1" applyFont="1" applyFill="1"/>
    <xf numFmtId="2" fontId="19" fillId="3" borderId="14" xfId="0" applyNumberFormat="1" applyFont="1" applyFill="1" applyBorder="1"/>
    <xf numFmtId="4" fontId="41" fillId="3" borderId="11" xfId="0" applyNumberFormat="1" applyFont="1" applyFill="1" applyBorder="1"/>
    <xf numFmtId="4" fontId="42" fillId="0" borderId="7" xfId="0" applyNumberFormat="1" applyFont="1" applyBorder="1"/>
    <xf numFmtId="4" fontId="43" fillId="0" borderId="0" xfId="0" applyNumberFormat="1" applyFont="1"/>
    <xf numFmtId="0" fontId="38" fillId="14" borderId="12" xfId="0" applyFont="1" applyFill="1" applyBorder="1"/>
    <xf numFmtId="0" fontId="36" fillId="14" borderId="9" xfId="0" applyFont="1" applyFill="1" applyBorder="1"/>
    <xf numFmtId="0" fontId="36" fillId="15" borderId="9" xfId="0" applyFont="1" applyFill="1" applyBorder="1"/>
    <xf numFmtId="0" fontId="19" fillId="15" borderId="9" xfId="0" applyFont="1" applyFill="1" applyBorder="1"/>
    <xf numFmtId="0" fontId="19" fillId="15" borderId="13" xfId="0" applyFont="1" applyFill="1" applyBorder="1"/>
    <xf numFmtId="0" fontId="38" fillId="15" borderId="0" xfId="0" applyFont="1" applyFill="1" applyAlignment="1">
      <alignment horizontal="center"/>
    </xf>
    <xf numFmtId="4" fontId="38" fillId="15" borderId="0" xfId="0" applyNumberFormat="1" applyFont="1" applyFill="1"/>
    <xf numFmtId="0" fontId="38" fillId="15" borderId="0" xfId="0" applyFont="1" applyFill="1"/>
    <xf numFmtId="0" fontId="19" fillId="15" borderId="0" xfId="0" applyFont="1" applyFill="1"/>
    <xf numFmtId="0" fontId="19" fillId="15" borderId="14" xfId="0" applyFont="1" applyFill="1" applyBorder="1"/>
    <xf numFmtId="0" fontId="38" fillId="15" borderId="11" xfId="0" applyFont="1" applyFill="1" applyBorder="1" applyAlignment="1">
      <alignment horizontal="center"/>
    </xf>
    <xf numFmtId="4" fontId="38" fillId="15" borderId="11" xfId="0" applyNumberFormat="1" applyFont="1" applyFill="1" applyBorder="1"/>
    <xf numFmtId="0" fontId="38" fillId="15" borderId="11" xfId="0" applyFont="1" applyFill="1" applyBorder="1"/>
    <xf numFmtId="0" fontId="19" fillId="15" borderId="11" xfId="0" applyFont="1" applyFill="1" applyBorder="1"/>
    <xf numFmtId="0" fontId="19" fillId="3" borderId="13" xfId="0" applyFont="1" applyFill="1" applyBorder="1"/>
    <xf numFmtId="0" fontId="19" fillId="3" borderId="14" xfId="0" applyFont="1" applyFill="1" applyBorder="1"/>
    <xf numFmtId="0" fontId="44" fillId="15" borderId="13" xfId="0" applyFont="1" applyFill="1" applyBorder="1"/>
    <xf numFmtId="0" fontId="44" fillId="15" borderId="0" xfId="0" applyFont="1" applyFill="1" applyAlignment="1">
      <alignment horizontal="center"/>
    </xf>
    <xf numFmtId="2" fontId="44" fillId="15" borderId="0" xfId="0" applyNumberFormat="1" applyFont="1" applyFill="1"/>
    <xf numFmtId="0" fontId="44" fillId="15" borderId="0" xfId="0" applyFont="1" applyFill="1"/>
    <xf numFmtId="0" fontId="45" fillId="15" borderId="0" xfId="0" applyFont="1" applyFill="1"/>
    <xf numFmtId="0" fontId="44" fillId="15" borderId="14" xfId="0" applyFont="1" applyFill="1" applyBorder="1"/>
    <xf numFmtId="0" fontId="44" fillId="15" borderId="11" xfId="0" applyFont="1" applyFill="1" applyBorder="1" applyAlignment="1">
      <alignment horizontal="center"/>
    </xf>
    <xf numFmtId="2" fontId="44" fillId="15" borderId="11" xfId="0" applyNumberFormat="1" applyFont="1" applyFill="1" applyBorder="1"/>
    <xf numFmtId="0" fontId="44" fillId="15" borderId="11" xfId="0" applyFont="1" applyFill="1" applyBorder="1"/>
    <xf numFmtId="0" fontId="45" fillId="15" borderId="11" xfId="0" applyFont="1" applyFill="1" applyBorder="1"/>
    <xf numFmtId="0" fontId="44" fillId="0" borderId="13" xfId="0" applyFont="1" applyBorder="1"/>
    <xf numFmtId="0" fontId="44" fillId="0" borderId="0" xfId="0" applyFont="1" applyAlignment="1">
      <alignment horizontal="center"/>
    </xf>
    <xf numFmtId="2" fontId="44" fillId="0" borderId="0" xfId="0" applyNumberFormat="1" applyFont="1"/>
    <xf numFmtId="0" fontId="44" fillId="0" borderId="0" xfId="0" applyFont="1"/>
    <xf numFmtId="0" fontId="45" fillId="0" borderId="0" xfId="0" applyFont="1"/>
    <xf numFmtId="0" fontId="44" fillId="0" borderId="14" xfId="0" applyFont="1" applyBorder="1"/>
    <xf numFmtId="0" fontId="44" fillId="0" borderId="11" xfId="0" applyFont="1" applyBorder="1" applyAlignment="1">
      <alignment horizontal="center"/>
    </xf>
    <xf numFmtId="2" fontId="44" fillId="0" borderId="11" xfId="0" applyNumberFormat="1" applyFont="1" applyBorder="1"/>
    <xf numFmtId="0" fontId="44" fillId="0" borderId="11" xfId="0" applyFont="1" applyBorder="1"/>
    <xf numFmtId="0" fontId="45" fillId="0" borderId="11" xfId="0" applyFont="1" applyBorder="1"/>
    <xf numFmtId="0" fontId="38" fillId="0" borderId="13" xfId="0" applyFont="1" applyBorder="1"/>
    <xf numFmtId="0" fontId="38" fillId="0" borderId="14" xfId="0" applyFont="1" applyBorder="1"/>
    <xf numFmtId="0" fontId="38" fillId="0" borderId="11" xfId="0" applyFont="1" applyBorder="1"/>
    <xf numFmtId="4" fontId="38" fillId="0" borderId="11" xfId="0" applyNumberFormat="1" applyFont="1" applyBorder="1"/>
    <xf numFmtId="0" fontId="19" fillId="0" borderId="11" xfId="0" applyFont="1" applyBorder="1"/>
    <xf numFmtId="0" fontId="0" fillId="0" borderId="31" xfId="0" applyBorder="1"/>
    <xf numFmtId="0" fontId="0" fillId="0" borderId="19" xfId="0" applyBorder="1"/>
    <xf numFmtId="0" fontId="0" fillId="0" borderId="20" xfId="0" applyBorder="1"/>
    <xf numFmtId="0" fontId="34" fillId="0" borderId="22" xfId="0" applyFont="1" applyBorder="1"/>
    <xf numFmtId="0" fontId="28" fillId="0" borderId="21" xfId="0" applyFont="1" applyBorder="1"/>
    <xf numFmtId="0" fontId="28" fillId="0" borderId="22" xfId="0" applyFont="1" applyBorder="1"/>
    <xf numFmtId="0" fontId="28" fillId="0" borderId="21" xfId="0" applyFont="1" applyBorder="1" applyAlignment="1">
      <alignment horizontal="right" vertical="center"/>
    </xf>
    <xf numFmtId="0" fontId="0" fillId="0" borderId="21" xfId="0" applyBorder="1"/>
    <xf numFmtId="10" fontId="0" fillId="0" borderId="33" xfId="3" applyNumberFormat="1" applyFont="1" applyBorder="1" applyAlignment="1">
      <alignment horizontal="right" indent="1"/>
    </xf>
    <xf numFmtId="0" fontId="29" fillId="19" borderId="21" xfId="0" applyFont="1" applyFill="1" applyBorder="1"/>
    <xf numFmtId="0" fontId="0" fillId="19" borderId="22" xfId="0" applyFill="1" applyBorder="1"/>
    <xf numFmtId="0" fontId="29" fillId="19" borderId="34" xfId="0" applyFont="1" applyFill="1" applyBorder="1"/>
    <xf numFmtId="0" fontId="0" fillId="19" borderId="24" xfId="0" applyFill="1" applyBorder="1"/>
    <xf numFmtId="0" fontId="28" fillId="0" borderId="33" xfId="0" applyFont="1" applyBorder="1"/>
    <xf numFmtId="0" fontId="28" fillId="0" borderId="32" xfId="0" applyFont="1" applyBorder="1" applyAlignment="1">
      <alignment horizontal="center"/>
    </xf>
    <xf numFmtId="0" fontId="0" fillId="0" borderId="30" xfId="0" applyBorder="1"/>
    <xf numFmtId="10" fontId="0" fillId="0" borderId="30" xfId="0" applyNumberFormat="1" applyBorder="1" applyAlignment="1">
      <alignment horizontal="right" indent="1"/>
    </xf>
    <xf numFmtId="0" fontId="0" fillId="0" borderId="35" xfId="0" applyBorder="1"/>
    <xf numFmtId="10" fontId="0" fillId="0" borderId="35" xfId="0" applyNumberFormat="1" applyBorder="1" applyAlignment="1">
      <alignment horizontal="right" indent="1"/>
    </xf>
    <xf numFmtId="0" fontId="0" fillId="0" borderId="15" xfId="0" applyBorder="1"/>
    <xf numFmtId="10" fontId="0" fillId="0" borderId="33" xfId="0" applyNumberFormat="1" applyBorder="1" applyAlignment="1">
      <alignment horizontal="right" indent="1"/>
    </xf>
    <xf numFmtId="0" fontId="30" fillId="0" borderId="21" xfId="0" applyFont="1" applyBorder="1"/>
    <xf numFmtId="2" fontId="0" fillId="0" borderId="22" xfId="0" applyNumberFormat="1" applyBorder="1" applyAlignment="1">
      <alignment horizontal="left"/>
    </xf>
    <xf numFmtId="0" fontId="0" fillId="0" borderId="34" xfId="0" applyBorder="1"/>
    <xf numFmtId="0" fontId="0" fillId="0" borderId="24" xfId="0" applyBorder="1"/>
    <xf numFmtId="10" fontId="0" fillId="17" borderId="0" xfId="3" applyNumberFormat="1" applyFont="1" applyFill="1" applyBorder="1"/>
    <xf numFmtId="0" fontId="46" fillId="13" borderId="0" xfId="2" applyFont="1" applyFill="1" applyBorder="1" applyAlignment="1">
      <alignment vertical="center"/>
    </xf>
    <xf numFmtId="0" fontId="47" fillId="0" borderId="0" xfId="0" applyFont="1" applyAlignment="1">
      <alignment horizontal="center"/>
    </xf>
    <xf numFmtId="0" fontId="3" fillId="0" borderId="0" xfId="0" applyFont="1"/>
    <xf numFmtId="0" fontId="5" fillId="12" borderId="36" xfId="0" applyFont="1" applyFill="1" applyBorder="1"/>
    <xf numFmtId="0" fontId="5" fillId="12" borderId="26" xfId="0" applyFont="1" applyFill="1" applyBorder="1" applyAlignment="1">
      <alignment horizontal="center"/>
    </xf>
    <xf numFmtId="0" fontId="4" fillId="12" borderId="26" xfId="0" applyFont="1" applyFill="1" applyBorder="1" applyAlignment="1">
      <alignment horizontal="center"/>
    </xf>
    <xf numFmtId="2" fontId="5" fillId="12" borderId="26" xfId="0" applyNumberFormat="1" applyFont="1" applyFill="1" applyBorder="1"/>
    <xf numFmtId="4" fontId="5" fillId="12" borderId="26" xfId="0" applyNumberFormat="1" applyFont="1" applyFill="1" applyBorder="1"/>
    <xf numFmtId="0" fontId="5" fillId="2" borderId="11" xfId="0" applyFont="1" applyFill="1" applyBorder="1" applyAlignment="1">
      <alignment horizontal="center"/>
    </xf>
    <xf numFmtId="0" fontId="15" fillId="2" borderId="11" xfId="0" applyFont="1" applyFill="1" applyBorder="1" applyAlignment="1">
      <alignment wrapText="1"/>
    </xf>
    <xf numFmtId="0" fontId="0" fillId="2" borderId="11" xfId="0" applyFill="1" applyBorder="1" applyAlignment="1">
      <alignment horizontal="center"/>
    </xf>
    <xf numFmtId="0" fontId="0" fillId="2" borderId="11" xfId="0" applyFill="1" applyBorder="1"/>
    <xf numFmtId="0" fontId="0" fillId="23" borderId="11" xfId="0" applyFill="1" applyBorder="1"/>
    <xf numFmtId="0" fontId="49" fillId="24" borderId="30" xfId="4" quotePrefix="1" applyFont="1" applyFill="1" applyBorder="1" applyAlignment="1" applyProtection="1">
      <alignment horizontal="center" vertical="center" wrapText="1"/>
      <protection hidden="1"/>
    </xf>
    <xf numFmtId="4" fontId="20" fillId="25" borderId="30" xfId="4" applyNumberFormat="1" applyFont="1" applyFill="1" applyBorder="1" applyAlignment="1" applyProtection="1">
      <alignment horizontal="center" vertical="top"/>
      <protection hidden="1"/>
    </xf>
    <xf numFmtId="0" fontId="48" fillId="0" borderId="0" xfId="0" applyFont="1" applyAlignment="1">
      <alignment horizontal="center"/>
    </xf>
    <xf numFmtId="0" fontId="7" fillId="3" borderId="37" xfId="0" applyFont="1" applyFill="1" applyBorder="1" applyAlignment="1">
      <alignment horizontal="center"/>
    </xf>
    <xf numFmtId="2" fontId="5" fillId="3" borderId="37" xfId="0" applyNumberFormat="1" applyFont="1" applyFill="1" applyBorder="1"/>
    <xf numFmtId="0" fontId="35" fillId="15" borderId="0" xfId="0" applyFont="1" applyFill="1"/>
    <xf numFmtId="0" fontId="5" fillId="15" borderId="13" xfId="0" applyFont="1" applyFill="1" applyBorder="1" applyAlignment="1">
      <alignment horizontal="left" indent="1"/>
    </xf>
    <xf numFmtId="169" fontId="0" fillId="17" borderId="0" xfId="0" applyNumberFormat="1" applyFill="1"/>
    <xf numFmtId="0" fontId="5" fillId="0" borderId="13" xfId="0" applyFont="1" applyBorder="1" applyAlignment="1">
      <alignment horizontal="left"/>
    </xf>
    <xf numFmtId="0" fontId="47" fillId="0" borderId="19" xfId="0" applyFon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0" xfId="0" applyAlignment="1">
      <alignment horizontal="center"/>
    </xf>
    <xf numFmtId="4" fontId="0" fillId="0" borderId="33" xfId="0" applyNumberFormat="1" applyBorder="1" applyAlignment="1">
      <alignment horizontal="right" indent="1"/>
    </xf>
    <xf numFmtId="0" fontId="5" fillId="0" borderId="21" xfId="0" applyFont="1" applyBorder="1"/>
    <xf numFmtId="0" fontId="5" fillId="0" borderId="22" xfId="0" applyFont="1" applyBorder="1"/>
    <xf numFmtId="0" fontId="5" fillId="0" borderId="34" xfId="0" applyFont="1" applyBorder="1"/>
    <xf numFmtId="0" fontId="5" fillId="0" borderId="23" xfId="0" applyFont="1" applyBorder="1" applyAlignment="1">
      <alignment horizontal="center"/>
    </xf>
    <xf numFmtId="0" fontId="5" fillId="0" borderId="23" xfId="0" applyFont="1" applyBorder="1"/>
    <xf numFmtId="0" fontId="48" fillId="0" borderId="23" xfId="0" applyFont="1" applyBorder="1" applyAlignment="1">
      <alignment horizontal="center"/>
    </xf>
    <xf numFmtId="4" fontId="5" fillId="0" borderId="35" xfId="0" applyNumberFormat="1" applyFont="1" applyBorder="1" applyAlignment="1">
      <alignment horizontal="right" indent="1"/>
    </xf>
    <xf numFmtId="2" fontId="0" fillId="5" borderId="0" xfId="0" applyNumberFormat="1" applyFill="1" applyAlignment="1">
      <alignment horizontal="right"/>
    </xf>
    <xf numFmtId="0" fontId="31" fillId="0" borderId="21" xfId="0" applyFont="1" applyBorder="1"/>
    <xf numFmtId="170" fontId="0" fillId="0" borderId="0" xfId="0" applyNumberFormat="1"/>
    <xf numFmtId="170" fontId="5" fillId="0" borderId="22" xfId="0" applyNumberFormat="1" applyFont="1" applyBorder="1" applyAlignment="1">
      <alignment horizontal="left"/>
    </xf>
    <xf numFmtId="0" fontId="48" fillId="0" borderId="0" xfId="0" applyFont="1"/>
    <xf numFmtId="0" fontId="52" fillId="0" borderId="0" xfId="0" applyFont="1"/>
    <xf numFmtId="0" fontId="47" fillId="0" borderId="0" xfId="0" applyFont="1"/>
    <xf numFmtId="1" fontId="19" fillId="13" borderId="0" xfId="0" applyNumberFormat="1" applyFont="1" applyFill="1"/>
    <xf numFmtId="0" fontId="7" fillId="26" borderId="0" xfId="0" applyFont="1" applyFill="1"/>
    <xf numFmtId="2" fontId="0" fillId="13" borderId="2" xfId="0" applyNumberFormat="1" applyFill="1" applyBorder="1"/>
    <xf numFmtId="4" fontId="38" fillId="27" borderId="0" xfId="0" applyNumberFormat="1" applyFont="1" applyFill="1"/>
    <xf numFmtId="2" fontId="44" fillId="28" borderId="0" xfId="0" applyNumberFormat="1" applyFont="1" applyFill="1"/>
    <xf numFmtId="2" fontId="44" fillId="28" borderId="11" xfId="0" applyNumberFormat="1" applyFont="1" applyFill="1" applyBorder="1"/>
    <xf numFmtId="0" fontId="38" fillId="28" borderId="0" xfId="0" applyFont="1" applyFill="1"/>
    <xf numFmtId="4" fontId="5" fillId="0" borderId="33" xfId="0" applyNumberFormat="1" applyFont="1" applyBorder="1" applyAlignment="1">
      <alignment horizontal="right" indent="1"/>
    </xf>
    <xf numFmtId="0" fontId="5" fillId="3" borderId="5" xfId="0" applyFont="1" applyFill="1" applyBorder="1" applyAlignment="1">
      <alignment horizontal="center"/>
    </xf>
    <xf numFmtId="4" fontId="5" fillId="3" borderId="5" xfId="0" applyNumberFormat="1" applyFont="1" applyFill="1" applyBorder="1"/>
    <xf numFmtId="0" fontId="54" fillId="0" borderId="0" xfId="0" applyFont="1"/>
    <xf numFmtId="10" fontId="1" fillId="15" borderId="0" xfId="3" applyNumberFormat="1" applyFont="1" applyFill="1"/>
    <xf numFmtId="9" fontId="0" fillId="0" borderId="0" xfId="0" applyNumberFormat="1"/>
    <xf numFmtId="10" fontId="0" fillId="0" borderId="0" xfId="0" applyNumberFormat="1"/>
    <xf numFmtId="17" fontId="3" fillId="15" borderId="9" xfId="0" applyNumberFormat="1" applyFont="1" applyFill="1" applyBorder="1" applyAlignment="1">
      <alignment horizontal="center"/>
    </xf>
    <xf numFmtId="17" fontId="56" fillId="15" borderId="9" xfId="0" applyNumberFormat="1" applyFont="1" applyFill="1" applyBorder="1" applyAlignment="1">
      <alignment horizontal="center"/>
    </xf>
    <xf numFmtId="0" fontId="5" fillId="0" borderId="24" xfId="0" applyFont="1" applyBorder="1"/>
    <xf numFmtId="171" fontId="38" fillId="0" borderId="0" xfId="0" applyNumberFormat="1" applyFont="1"/>
    <xf numFmtId="4" fontId="38" fillId="26" borderId="0" xfId="0" applyNumberFormat="1" applyFont="1" applyFill="1"/>
    <xf numFmtId="4" fontId="34" fillId="0" borderId="0" xfId="0" applyNumberFormat="1" applyFont="1"/>
    <xf numFmtId="2" fontId="38" fillId="0" borderId="0" xfId="0" applyNumberFormat="1" applyFont="1"/>
    <xf numFmtId="4" fontId="9" fillId="0" borderId="0" xfId="0" applyNumberFormat="1" applyFont="1" applyAlignment="1">
      <alignment wrapText="1"/>
    </xf>
    <xf numFmtId="0" fontId="0" fillId="16" borderId="0" xfId="0" applyFill="1"/>
    <xf numFmtId="0" fontId="0" fillId="16" borderId="11" xfId="0" applyFill="1" applyBorder="1"/>
    <xf numFmtId="3" fontId="5" fillId="16" borderId="0" xfId="0" applyNumberFormat="1" applyFont="1" applyFill="1"/>
    <xf numFmtId="0" fontId="15" fillId="2" borderId="0" xfId="0" applyFont="1" applyFill="1"/>
    <xf numFmtId="169" fontId="0" fillId="15" borderId="0" xfId="0" applyNumberFormat="1" applyFill="1"/>
    <xf numFmtId="171" fontId="0" fillId="21" borderId="0" xfId="0" applyNumberFormat="1" applyFill="1"/>
    <xf numFmtId="41" fontId="0" fillId="21" borderId="0" xfId="7" applyFont="1" applyFill="1"/>
    <xf numFmtId="172" fontId="5" fillId="16" borderId="0" xfId="0" applyNumberFormat="1" applyFont="1" applyFill="1"/>
    <xf numFmtId="172" fontId="0" fillId="16" borderId="0" xfId="0" applyNumberFormat="1" applyFill="1"/>
    <xf numFmtId="41" fontId="0" fillId="21" borderId="0" xfId="0" applyNumberFormat="1" applyFill="1"/>
    <xf numFmtId="41" fontId="0" fillId="0" borderId="0" xfId="0" applyNumberFormat="1"/>
    <xf numFmtId="3" fontId="0" fillId="0" borderId="2" xfId="0" applyNumberFormat="1" applyBorder="1"/>
    <xf numFmtId="0" fontId="3" fillId="0" borderId="0" xfId="0" applyFont="1"/>
    <xf numFmtId="0" fontId="23" fillId="11" borderId="25" xfId="0" applyFont="1" applyFill="1" applyBorder="1" applyAlignment="1">
      <alignment horizontal="center" vertical="center"/>
    </xf>
    <xf numFmtId="0" fontId="23" fillId="11" borderId="27" xfId="0" applyFont="1" applyFill="1" applyBorder="1" applyAlignment="1">
      <alignment horizontal="center" vertical="center"/>
    </xf>
    <xf numFmtId="0" fontId="33" fillId="0" borderId="21" xfId="0" applyFont="1" applyBorder="1" applyAlignment="1">
      <alignment horizontal="center"/>
    </xf>
    <xf numFmtId="0" fontId="33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4" fontId="0" fillId="0" borderId="15" xfId="0" applyNumberFormat="1" applyBorder="1" applyAlignment="1">
      <alignment horizontal="center"/>
    </xf>
    <xf numFmtId="4" fontId="0" fillId="0" borderId="29" xfId="0" applyNumberFormat="1" applyBorder="1" applyAlignment="1">
      <alignment horizontal="center"/>
    </xf>
    <xf numFmtId="168" fontId="33" fillId="0" borderId="0" xfId="0" applyNumberFormat="1" applyFont="1" applyAlignment="1">
      <alignment horizontal="center" vertical="center"/>
    </xf>
    <xf numFmtId="0" fontId="28" fillId="0" borderId="21" xfId="0" applyFont="1" applyBorder="1" applyAlignment="1">
      <alignment horizontal="center"/>
    </xf>
    <xf numFmtId="0" fontId="28" fillId="0" borderId="0" xfId="0" applyFont="1" applyAlignment="1">
      <alignment horizontal="center"/>
    </xf>
    <xf numFmtId="0" fontId="28" fillId="19" borderId="15" xfId="0" applyFont="1" applyFill="1" applyBorder="1" applyAlignment="1">
      <alignment horizontal="center"/>
    </xf>
    <xf numFmtId="0" fontId="28" fillId="19" borderId="28" xfId="0" applyFont="1" applyFill="1" applyBorder="1" applyAlignment="1">
      <alignment horizontal="center"/>
    </xf>
    <xf numFmtId="0" fontId="28" fillId="19" borderId="29" xfId="0" applyFont="1" applyFill="1" applyBorder="1" applyAlignment="1">
      <alignment horizontal="center"/>
    </xf>
    <xf numFmtId="0" fontId="28" fillId="0" borderId="15" xfId="0" applyFont="1" applyBorder="1" applyAlignment="1">
      <alignment horizontal="center"/>
    </xf>
    <xf numFmtId="0" fontId="28" fillId="0" borderId="28" xfId="0" applyFont="1" applyBorder="1" applyAlignment="1">
      <alignment horizontal="center"/>
    </xf>
    <xf numFmtId="0" fontId="28" fillId="19" borderId="31" xfId="0" applyFont="1" applyFill="1" applyBorder="1" applyAlignment="1">
      <alignment horizontal="center"/>
    </xf>
    <xf numFmtId="0" fontId="28" fillId="19" borderId="19" xfId="0" applyFont="1" applyFill="1" applyBorder="1" applyAlignment="1">
      <alignment horizontal="center"/>
    </xf>
    <xf numFmtId="0" fontId="28" fillId="19" borderId="20" xfId="0" applyFont="1" applyFill="1" applyBorder="1" applyAlignment="1">
      <alignment horizontal="center"/>
    </xf>
  </cellXfs>
  <cellStyles count="8">
    <cellStyle name="Euro" xfId="1" xr:uid="{00000000-0005-0000-0000-000000000000}"/>
    <cellStyle name="Hipervínculo" xfId="2" builtinId="8"/>
    <cellStyle name="Millares [0]" xfId="7" builtinId="6"/>
    <cellStyle name="Millares [0] 2" xfId="5" xr:uid="{00000000-0005-0000-0000-000002000000}"/>
    <cellStyle name="Normal" xfId="0" builtinId="0"/>
    <cellStyle name="Normal 2" xfId="4" xr:uid="{00000000-0005-0000-0000-000004000000}"/>
    <cellStyle name="Normal 3" xfId="6" xr:uid="{00000000-0005-0000-0000-000005000000}"/>
    <cellStyle name="Porcentaje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4BD5E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9</xdr:row>
      <xdr:rowOff>38100</xdr:rowOff>
    </xdr:from>
    <xdr:to>
      <xdr:col>3</xdr:col>
      <xdr:colOff>95250</xdr:colOff>
      <xdr:row>10</xdr:row>
      <xdr:rowOff>76200</xdr:rowOff>
    </xdr:to>
    <xdr:sp macro="" textlink="">
      <xdr:nvSpPr>
        <xdr:cNvPr id="7103" name="Text Box 10">
          <a:extLst>
            <a:ext uri="{FF2B5EF4-FFF2-40B4-BE49-F238E27FC236}">
              <a16:creationId xmlns:a16="http://schemas.microsoft.com/office/drawing/2014/main" id="{00000000-0008-0000-0100-0000BF1B0000}"/>
            </a:ext>
          </a:extLst>
        </xdr:cNvPr>
        <xdr:cNvSpPr txBox="1">
          <a:spLocks noChangeArrowheads="1"/>
        </xdr:cNvSpPr>
      </xdr:nvSpPr>
      <xdr:spPr bwMode="auto">
        <a:xfrm>
          <a:off x="4352925" y="196215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9</xdr:row>
      <xdr:rowOff>38100</xdr:rowOff>
    </xdr:from>
    <xdr:to>
      <xdr:col>3</xdr:col>
      <xdr:colOff>95250</xdr:colOff>
      <xdr:row>10</xdr:row>
      <xdr:rowOff>76200</xdr:rowOff>
    </xdr:to>
    <xdr:sp macro="" textlink="">
      <xdr:nvSpPr>
        <xdr:cNvPr id="7104" name="Text Box 11">
          <a:extLst>
            <a:ext uri="{FF2B5EF4-FFF2-40B4-BE49-F238E27FC236}">
              <a16:creationId xmlns:a16="http://schemas.microsoft.com/office/drawing/2014/main" id="{00000000-0008-0000-0100-0000C01B0000}"/>
            </a:ext>
          </a:extLst>
        </xdr:cNvPr>
        <xdr:cNvSpPr txBox="1">
          <a:spLocks noChangeArrowheads="1"/>
        </xdr:cNvSpPr>
      </xdr:nvSpPr>
      <xdr:spPr bwMode="auto">
        <a:xfrm>
          <a:off x="4352925" y="196215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9</xdr:row>
      <xdr:rowOff>38100</xdr:rowOff>
    </xdr:from>
    <xdr:to>
      <xdr:col>3</xdr:col>
      <xdr:colOff>95250</xdr:colOff>
      <xdr:row>10</xdr:row>
      <xdr:rowOff>76200</xdr:rowOff>
    </xdr:to>
    <xdr:sp macro="" textlink="">
      <xdr:nvSpPr>
        <xdr:cNvPr id="7105" name="Text Box 12">
          <a:extLst>
            <a:ext uri="{FF2B5EF4-FFF2-40B4-BE49-F238E27FC236}">
              <a16:creationId xmlns:a16="http://schemas.microsoft.com/office/drawing/2014/main" id="{00000000-0008-0000-0100-0000C11B0000}"/>
            </a:ext>
          </a:extLst>
        </xdr:cNvPr>
        <xdr:cNvSpPr txBox="1">
          <a:spLocks noChangeArrowheads="1"/>
        </xdr:cNvSpPr>
      </xdr:nvSpPr>
      <xdr:spPr bwMode="auto">
        <a:xfrm>
          <a:off x="4352925" y="196215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9</xdr:row>
      <xdr:rowOff>38100</xdr:rowOff>
    </xdr:from>
    <xdr:to>
      <xdr:col>3</xdr:col>
      <xdr:colOff>95250</xdr:colOff>
      <xdr:row>10</xdr:row>
      <xdr:rowOff>76200</xdr:rowOff>
    </xdr:to>
    <xdr:sp macro="" textlink="">
      <xdr:nvSpPr>
        <xdr:cNvPr id="7106" name="Text Box 13">
          <a:extLst>
            <a:ext uri="{FF2B5EF4-FFF2-40B4-BE49-F238E27FC236}">
              <a16:creationId xmlns:a16="http://schemas.microsoft.com/office/drawing/2014/main" id="{00000000-0008-0000-0100-0000C21B0000}"/>
            </a:ext>
          </a:extLst>
        </xdr:cNvPr>
        <xdr:cNvSpPr txBox="1">
          <a:spLocks noChangeArrowheads="1"/>
        </xdr:cNvSpPr>
      </xdr:nvSpPr>
      <xdr:spPr bwMode="auto">
        <a:xfrm>
          <a:off x="4352925" y="196215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9</xdr:row>
      <xdr:rowOff>38100</xdr:rowOff>
    </xdr:from>
    <xdr:to>
      <xdr:col>3</xdr:col>
      <xdr:colOff>95250</xdr:colOff>
      <xdr:row>10</xdr:row>
      <xdr:rowOff>76200</xdr:rowOff>
    </xdr:to>
    <xdr:sp macro="" textlink="">
      <xdr:nvSpPr>
        <xdr:cNvPr id="7107" name="Text Box 14">
          <a:extLst>
            <a:ext uri="{FF2B5EF4-FFF2-40B4-BE49-F238E27FC236}">
              <a16:creationId xmlns:a16="http://schemas.microsoft.com/office/drawing/2014/main" id="{00000000-0008-0000-0100-0000C31B0000}"/>
            </a:ext>
          </a:extLst>
        </xdr:cNvPr>
        <xdr:cNvSpPr txBox="1">
          <a:spLocks noChangeArrowheads="1"/>
        </xdr:cNvSpPr>
      </xdr:nvSpPr>
      <xdr:spPr bwMode="auto">
        <a:xfrm>
          <a:off x="4352925" y="196215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9</xdr:row>
      <xdr:rowOff>38100</xdr:rowOff>
    </xdr:from>
    <xdr:to>
      <xdr:col>3</xdr:col>
      <xdr:colOff>0</xdr:colOff>
      <xdr:row>11</xdr:row>
      <xdr:rowOff>0</xdr:rowOff>
    </xdr:to>
    <xdr:sp macro="" textlink="">
      <xdr:nvSpPr>
        <xdr:cNvPr id="7108" name="Text Box 3">
          <a:extLst>
            <a:ext uri="{FF2B5EF4-FFF2-40B4-BE49-F238E27FC236}">
              <a16:creationId xmlns:a16="http://schemas.microsoft.com/office/drawing/2014/main" id="{00000000-0008-0000-0100-0000C41B0000}"/>
            </a:ext>
          </a:extLst>
        </xdr:cNvPr>
        <xdr:cNvSpPr txBox="1">
          <a:spLocks noChangeArrowheads="1"/>
        </xdr:cNvSpPr>
      </xdr:nvSpPr>
      <xdr:spPr bwMode="auto">
        <a:xfrm>
          <a:off x="4352925" y="196215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9</xdr:row>
      <xdr:rowOff>38100</xdr:rowOff>
    </xdr:from>
    <xdr:to>
      <xdr:col>3</xdr:col>
      <xdr:colOff>0</xdr:colOff>
      <xdr:row>11</xdr:row>
      <xdr:rowOff>0</xdr:rowOff>
    </xdr:to>
    <xdr:sp macro="" textlink="">
      <xdr:nvSpPr>
        <xdr:cNvPr id="7109" name="Text Box 3">
          <a:extLst>
            <a:ext uri="{FF2B5EF4-FFF2-40B4-BE49-F238E27FC236}">
              <a16:creationId xmlns:a16="http://schemas.microsoft.com/office/drawing/2014/main" id="{00000000-0008-0000-0100-0000C51B0000}"/>
            </a:ext>
          </a:extLst>
        </xdr:cNvPr>
        <xdr:cNvSpPr txBox="1">
          <a:spLocks noChangeArrowheads="1"/>
        </xdr:cNvSpPr>
      </xdr:nvSpPr>
      <xdr:spPr bwMode="auto">
        <a:xfrm>
          <a:off x="4352925" y="196215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9</xdr:row>
      <xdr:rowOff>38100</xdr:rowOff>
    </xdr:from>
    <xdr:to>
      <xdr:col>3</xdr:col>
      <xdr:colOff>95250</xdr:colOff>
      <xdr:row>10</xdr:row>
      <xdr:rowOff>76200</xdr:rowOff>
    </xdr:to>
    <xdr:sp macro="" textlink="">
      <xdr:nvSpPr>
        <xdr:cNvPr id="7110" name="Text Box 12">
          <a:extLst>
            <a:ext uri="{FF2B5EF4-FFF2-40B4-BE49-F238E27FC236}">
              <a16:creationId xmlns:a16="http://schemas.microsoft.com/office/drawing/2014/main" id="{00000000-0008-0000-0100-0000C61B0000}"/>
            </a:ext>
          </a:extLst>
        </xdr:cNvPr>
        <xdr:cNvSpPr txBox="1">
          <a:spLocks noChangeArrowheads="1"/>
        </xdr:cNvSpPr>
      </xdr:nvSpPr>
      <xdr:spPr bwMode="auto">
        <a:xfrm>
          <a:off x="4352925" y="196215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9</xdr:row>
      <xdr:rowOff>38100</xdr:rowOff>
    </xdr:from>
    <xdr:to>
      <xdr:col>3</xdr:col>
      <xdr:colOff>95250</xdr:colOff>
      <xdr:row>10</xdr:row>
      <xdr:rowOff>76200</xdr:rowOff>
    </xdr:to>
    <xdr:sp macro="" textlink="">
      <xdr:nvSpPr>
        <xdr:cNvPr id="7111" name="Text Box 14">
          <a:extLst>
            <a:ext uri="{FF2B5EF4-FFF2-40B4-BE49-F238E27FC236}">
              <a16:creationId xmlns:a16="http://schemas.microsoft.com/office/drawing/2014/main" id="{00000000-0008-0000-0100-0000C71B0000}"/>
            </a:ext>
          </a:extLst>
        </xdr:cNvPr>
        <xdr:cNvSpPr txBox="1">
          <a:spLocks noChangeArrowheads="1"/>
        </xdr:cNvSpPr>
      </xdr:nvSpPr>
      <xdr:spPr bwMode="auto">
        <a:xfrm>
          <a:off x="4352925" y="196215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9</xdr:row>
      <xdr:rowOff>38100</xdr:rowOff>
    </xdr:from>
    <xdr:to>
      <xdr:col>3</xdr:col>
      <xdr:colOff>76200</xdr:colOff>
      <xdr:row>11</xdr:row>
      <xdr:rowOff>0</xdr:rowOff>
    </xdr:to>
    <xdr:sp macro="" textlink="">
      <xdr:nvSpPr>
        <xdr:cNvPr id="7112" name="Text Box 3">
          <a:extLst>
            <a:ext uri="{FF2B5EF4-FFF2-40B4-BE49-F238E27FC236}">
              <a16:creationId xmlns:a16="http://schemas.microsoft.com/office/drawing/2014/main" id="{00000000-0008-0000-0100-0000C81B0000}"/>
            </a:ext>
          </a:extLst>
        </xdr:cNvPr>
        <xdr:cNvSpPr txBox="1">
          <a:spLocks noChangeArrowheads="1"/>
        </xdr:cNvSpPr>
      </xdr:nvSpPr>
      <xdr:spPr bwMode="auto">
        <a:xfrm>
          <a:off x="4352925" y="196215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9</xdr:row>
      <xdr:rowOff>38100</xdr:rowOff>
    </xdr:from>
    <xdr:to>
      <xdr:col>3</xdr:col>
      <xdr:colOff>76200</xdr:colOff>
      <xdr:row>11</xdr:row>
      <xdr:rowOff>0</xdr:rowOff>
    </xdr:to>
    <xdr:sp macro="" textlink="">
      <xdr:nvSpPr>
        <xdr:cNvPr id="7113" name="Text Box 3">
          <a:extLst>
            <a:ext uri="{FF2B5EF4-FFF2-40B4-BE49-F238E27FC236}">
              <a16:creationId xmlns:a16="http://schemas.microsoft.com/office/drawing/2014/main" id="{00000000-0008-0000-0100-0000C91B0000}"/>
            </a:ext>
          </a:extLst>
        </xdr:cNvPr>
        <xdr:cNvSpPr txBox="1">
          <a:spLocks noChangeArrowheads="1"/>
        </xdr:cNvSpPr>
      </xdr:nvSpPr>
      <xdr:spPr bwMode="auto">
        <a:xfrm>
          <a:off x="4352925" y="196215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9</xdr:row>
      <xdr:rowOff>38100</xdr:rowOff>
    </xdr:from>
    <xdr:to>
      <xdr:col>3</xdr:col>
      <xdr:colOff>76200</xdr:colOff>
      <xdr:row>11</xdr:row>
      <xdr:rowOff>0</xdr:rowOff>
    </xdr:to>
    <xdr:sp macro="" textlink="">
      <xdr:nvSpPr>
        <xdr:cNvPr id="7114" name="Text Box 3">
          <a:extLst>
            <a:ext uri="{FF2B5EF4-FFF2-40B4-BE49-F238E27FC236}">
              <a16:creationId xmlns:a16="http://schemas.microsoft.com/office/drawing/2014/main" id="{00000000-0008-0000-0100-0000CA1B0000}"/>
            </a:ext>
          </a:extLst>
        </xdr:cNvPr>
        <xdr:cNvSpPr txBox="1">
          <a:spLocks noChangeArrowheads="1"/>
        </xdr:cNvSpPr>
      </xdr:nvSpPr>
      <xdr:spPr bwMode="auto">
        <a:xfrm>
          <a:off x="4352925" y="196215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9</xdr:row>
      <xdr:rowOff>38100</xdr:rowOff>
    </xdr:from>
    <xdr:to>
      <xdr:col>3</xdr:col>
      <xdr:colOff>76200</xdr:colOff>
      <xdr:row>11</xdr:row>
      <xdr:rowOff>0</xdr:rowOff>
    </xdr:to>
    <xdr:sp macro="" textlink="">
      <xdr:nvSpPr>
        <xdr:cNvPr id="7115" name="Text Box 3">
          <a:extLst>
            <a:ext uri="{FF2B5EF4-FFF2-40B4-BE49-F238E27FC236}">
              <a16:creationId xmlns:a16="http://schemas.microsoft.com/office/drawing/2014/main" id="{00000000-0008-0000-0100-0000CB1B0000}"/>
            </a:ext>
          </a:extLst>
        </xdr:cNvPr>
        <xdr:cNvSpPr txBox="1">
          <a:spLocks noChangeArrowheads="1"/>
        </xdr:cNvSpPr>
      </xdr:nvSpPr>
      <xdr:spPr bwMode="auto">
        <a:xfrm>
          <a:off x="4352925" y="196215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38100</xdr:rowOff>
    </xdr:from>
    <xdr:to>
      <xdr:col>5</xdr:col>
      <xdr:colOff>95250</xdr:colOff>
      <xdr:row>10</xdr:row>
      <xdr:rowOff>76200</xdr:rowOff>
    </xdr:to>
    <xdr:sp macro="" textlink="">
      <xdr:nvSpPr>
        <xdr:cNvPr id="7116" name="Text Box 10">
          <a:extLst>
            <a:ext uri="{FF2B5EF4-FFF2-40B4-BE49-F238E27FC236}">
              <a16:creationId xmlns:a16="http://schemas.microsoft.com/office/drawing/2014/main" id="{00000000-0008-0000-0100-0000CC1B0000}"/>
            </a:ext>
          </a:extLst>
        </xdr:cNvPr>
        <xdr:cNvSpPr txBox="1">
          <a:spLocks noChangeArrowheads="1"/>
        </xdr:cNvSpPr>
      </xdr:nvSpPr>
      <xdr:spPr bwMode="auto">
        <a:xfrm>
          <a:off x="5276850" y="196215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38100</xdr:rowOff>
    </xdr:from>
    <xdr:to>
      <xdr:col>5</xdr:col>
      <xdr:colOff>95250</xdr:colOff>
      <xdr:row>10</xdr:row>
      <xdr:rowOff>76200</xdr:rowOff>
    </xdr:to>
    <xdr:sp macro="" textlink="">
      <xdr:nvSpPr>
        <xdr:cNvPr id="7117" name="Text Box 11">
          <a:extLst>
            <a:ext uri="{FF2B5EF4-FFF2-40B4-BE49-F238E27FC236}">
              <a16:creationId xmlns:a16="http://schemas.microsoft.com/office/drawing/2014/main" id="{00000000-0008-0000-0100-0000CD1B0000}"/>
            </a:ext>
          </a:extLst>
        </xdr:cNvPr>
        <xdr:cNvSpPr txBox="1">
          <a:spLocks noChangeArrowheads="1"/>
        </xdr:cNvSpPr>
      </xdr:nvSpPr>
      <xdr:spPr bwMode="auto">
        <a:xfrm>
          <a:off x="5276850" y="196215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38100</xdr:rowOff>
    </xdr:from>
    <xdr:to>
      <xdr:col>5</xdr:col>
      <xdr:colOff>95250</xdr:colOff>
      <xdr:row>10</xdr:row>
      <xdr:rowOff>76200</xdr:rowOff>
    </xdr:to>
    <xdr:sp macro="" textlink="">
      <xdr:nvSpPr>
        <xdr:cNvPr id="7118" name="Text Box 12">
          <a:extLst>
            <a:ext uri="{FF2B5EF4-FFF2-40B4-BE49-F238E27FC236}">
              <a16:creationId xmlns:a16="http://schemas.microsoft.com/office/drawing/2014/main" id="{00000000-0008-0000-0100-0000CE1B0000}"/>
            </a:ext>
          </a:extLst>
        </xdr:cNvPr>
        <xdr:cNvSpPr txBox="1">
          <a:spLocks noChangeArrowheads="1"/>
        </xdr:cNvSpPr>
      </xdr:nvSpPr>
      <xdr:spPr bwMode="auto">
        <a:xfrm>
          <a:off x="5276850" y="196215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38100</xdr:rowOff>
    </xdr:from>
    <xdr:to>
      <xdr:col>5</xdr:col>
      <xdr:colOff>95250</xdr:colOff>
      <xdr:row>10</xdr:row>
      <xdr:rowOff>76200</xdr:rowOff>
    </xdr:to>
    <xdr:sp macro="" textlink="">
      <xdr:nvSpPr>
        <xdr:cNvPr id="7119" name="Text Box 13">
          <a:extLst>
            <a:ext uri="{FF2B5EF4-FFF2-40B4-BE49-F238E27FC236}">
              <a16:creationId xmlns:a16="http://schemas.microsoft.com/office/drawing/2014/main" id="{00000000-0008-0000-0100-0000CF1B0000}"/>
            </a:ext>
          </a:extLst>
        </xdr:cNvPr>
        <xdr:cNvSpPr txBox="1">
          <a:spLocks noChangeArrowheads="1"/>
        </xdr:cNvSpPr>
      </xdr:nvSpPr>
      <xdr:spPr bwMode="auto">
        <a:xfrm>
          <a:off x="5276850" y="196215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38100</xdr:rowOff>
    </xdr:from>
    <xdr:to>
      <xdr:col>5</xdr:col>
      <xdr:colOff>95250</xdr:colOff>
      <xdr:row>10</xdr:row>
      <xdr:rowOff>76200</xdr:rowOff>
    </xdr:to>
    <xdr:sp macro="" textlink="">
      <xdr:nvSpPr>
        <xdr:cNvPr id="7120" name="Text Box 14">
          <a:extLst>
            <a:ext uri="{FF2B5EF4-FFF2-40B4-BE49-F238E27FC236}">
              <a16:creationId xmlns:a16="http://schemas.microsoft.com/office/drawing/2014/main" id="{00000000-0008-0000-0100-0000D01B0000}"/>
            </a:ext>
          </a:extLst>
        </xdr:cNvPr>
        <xdr:cNvSpPr txBox="1">
          <a:spLocks noChangeArrowheads="1"/>
        </xdr:cNvSpPr>
      </xdr:nvSpPr>
      <xdr:spPr bwMode="auto">
        <a:xfrm>
          <a:off x="5276850" y="196215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38100</xdr:rowOff>
    </xdr:from>
    <xdr:to>
      <xdr:col>5</xdr:col>
      <xdr:colOff>95250</xdr:colOff>
      <xdr:row>10</xdr:row>
      <xdr:rowOff>76200</xdr:rowOff>
    </xdr:to>
    <xdr:sp macro="" textlink="">
      <xdr:nvSpPr>
        <xdr:cNvPr id="7121" name="Text Box 12">
          <a:extLst>
            <a:ext uri="{FF2B5EF4-FFF2-40B4-BE49-F238E27FC236}">
              <a16:creationId xmlns:a16="http://schemas.microsoft.com/office/drawing/2014/main" id="{00000000-0008-0000-0100-0000D11B0000}"/>
            </a:ext>
          </a:extLst>
        </xdr:cNvPr>
        <xdr:cNvSpPr txBox="1">
          <a:spLocks noChangeArrowheads="1"/>
        </xdr:cNvSpPr>
      </xdr:nvSpPr>
      <xdr:spPr bwMode="auto">
        <a:xfrm>
          <a:off x="5276850" y="196215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38100</xdr:rowOff>
    </xdr:from>
    <xdr:to>
      <xdr:col>5</xdr:col>
      <xdr:colOff>95250</xdr:colOff>
      <xdr:row>10</xdr:row>
      <xdr:rowOff>76200</xdr:rowOff>
    </xdr:to>
    <xdr:sp macro="" textlink="">
      <xdr:nvSpPr>
        <xdr:cNvPr id="7122" name="Text Box 14">
          <a:extLst>
            <a:ext uri="{FF2B5EF4-FFF2-40B4-BE49-F238E27FC236}">
              <a16:creationId xmlns:a16="http://schemas.microsoft.com/office/drawing/2014/main" id="{00000000-0008-0000-0100-0000D21B0000}"/>
            </a:ext>
          </a:extLst>
        </xdr:cNvPr>
        <xdr:cNvSpPr txBox="1">
          <a:spLocks noChangeArrowheads="1"/>
        </xdr:cNvSpPr>
      </xdr:nvSpPr>
      <xdr:spPr bwMode="auto">
        <a:xfrm>
          <a:off x="5276850" y="196215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38100</xdr:rowOff>
    </xdr:from>
    <xdr:to>
      <xdr:col>5</xdr:col>
      <xdr:colOff>76200</xdr:colOff>
      <xdr:row>11</xdr:row>
      <xdr:rowOff>0</xdr:rowOff>
    </xdr:to>
    <xdr:sp macro="" textlink="">
      <xdr:nvSpPr>
        <xdr:cNvPr id="7123" name="Text Box 3">
          <a:extLst>
            <a:ext uri="{FF2B5EF4-FFF2-40B4-BE49-F238E27FC236}">
              <a16:creationId xmlns:a16="http://schemas.microsoft.com/office/drawing/2014/main" id="{00000000-0008-0000-0100-0000D31B0000}"/>
            </a:ext>
          </a:extLst>
        </xdr:cNvPr>
        <xdr:cNvSpPr txBox="1">
          <a:spLocks noChangeArrowheads="1"/>
        </xdr:cNvSpPr>
      </xdr:nvSpPr>
      <xdr:spPr bwMode="auto">
        <a:xfrm>
          <a:off x="5276850" y="196215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38100</xdr:rowOff>
    </xdr:from>
    <xdr:to>
      <xdr:col>5</xdr:col>
      <xdr:colOff>76200</xdr:colOff>
      <xdr:row>11</xdr:row>
      <xdr:rowOff>0</xdr:rowOff>
    </xdr:to>
    <xdr:sp macro="" textlink="">
      <xdr:nvSpPr>
        <xdr:cNvPr id="7124" name="Text Box 3">
          <a:extLst>
            <a:ext uri="{FF2B5EF4-FFF2-40B4-BE49-F238E27FC236}">
              <a16:creationId xmlns:a16="http://schemas.microsoft.com/office/drawing/2014/main" id="{00000000-0008-0000-0100-0000D41B0000}"/>
            </a:ext>
          </a:extLst>
        </xdr:cNvPr>
        <xdr:cNvSpPr txBox="1">
          <a:spLocks noChangeArrowheads="1"/>
        </xdr:cNvSpPr>
      </xdr:nvSpPr>
      <xdr:spPr bwMode="auto">
        <a:xfrm>
          <a:off x="5276850" y="196215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38100</xdr:rowOff>
    </xdr:from>
    <xdr:to>
      <xdr:col>5</xdr:col>
      <xdr:colOff>76200</xdr:colOff>
      <xdr:row>11</xdr:row>
      <xdr:rowOff>0</xdr:rowOff>
    </xdr:to>
    <xdr:sp macro="" textlink="">
      <xdr:nvSpPr>
        <xdr:cNvPr id="7125" name="Text Box 3">
          <a:extLst>
            <a:ext uri="{FF2B5EF4-FFF2-40B4-BE49-F238E27FC236}">
              <a16:creationId xmlns:a16="http://schemas.microsoft.com/office/drawing/2014/main" id="{00000000-0008-0000-0100-0000D51B0000}"/>
            </a:ext>
          </a:extLst>
        </xdr:cNvPr>
        <xdr:cNvSpPr txBox="1">
          <a:spLocks noChangeArrowheads="1"/>
        </xdr:cNvSpPr>
      </xdr:nvSpPr>
      <xdr:spPr bwMode="auto">
        <a:xfrm>
          <a:off x="5276850" y="196215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38100</xdr:rowOff>
    </xdr:from>
    <xdr:to>
      <xdr:col>5</xdr:col>
      <xdr:colOff>76200</xdr:colOff>
      <xdr:row>11</xdr:row>
      <xdr:rowOff>0</xdr:rowOff>
    </xdr:to>
    <xdr:sp macro="" textlink="">
      <xdr:nvSpPr>
        <xdr:cNvPr id="7126" name="Text Box 3">
          <a:extLst>
            <a:ext uri="{FF2B5EF4-FFF2-40B4-BE49-F238E27FC236}">
              <a16:creationId xmlns:a16="http://schemas.microsoft.com/office/drawing/2014/main" id="{00000000-0008-0000-0100-0000D61B0000}"/>
            </a:ext>
          </a:extLst>
        </xdr:cNvPr>
        <xdr:cNvSpPr txBox="1">
          <a:spLocks noChangeArrowheads="1"/>
        </xdr:cNvSpPr>
      </xdr:nvSpPr>
      <xdr:spPr bwMode="auto">
        <a:xfrm>
          <a:off x="5276850" y="196215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38100</xdr:rowOff>
    </xdr:from>
    <xdr:to>
      <xdr:col>3</xdr:col>
      <xdr:colOff>95250</xdr:colOff>
      <xdr:row>22</xdr:row>
      <xdr:rowOff>76199</xdr:rowOff>
    </xdr:to>
    <xdr:sp macro="" textlink="">
      <xdr:nvSpPr>
        <xdr:cNvPr id="7127" name="Text Box 10">
          <a:extLst>
            <a:ext uri="{FF2B5EF4-FFF2-40B4-BE49-F238E27FC236}">
              <a16:creationId xmlns:a16="http://schemas.microsoft.com/office/drawing/2014/main" id="{00000000-0008-0000-0100-0000D71B0000}"/>
            </a:ext>
          </a:extLst>
        </xdr:cNvPr>
        <xdr:cNvSpPr txBox="1">
          <a:spLocks noChangeArrowheads="1"/>
        </xdr:cNvSpPr>
      </xdr:nvSpPr>
      <xdr:spPr bwMode="auto">
        <a:xfrm>
          <a:off x="4352925" y="335280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38100</xdr:rowOff>
    </xdr:from>
    <xdr:to>
      <xdr:col>3</xdr:col>
      <xdr:colOff>95250</xdr:colOff>
      <xdr:row>22</xdr:row>
      <xdr:rowOff>76199</xdr:rowOff>
    </xdr:to>
    <xdr:sp macro="" textlink="">
      <xdr:nvSpPr>
        <xdr:cNvPr id="7128" name="Text Box 11">
          <a:extLst>
            <a:ext uri="{FF2B5EF4-FFF2-40B4-BE49-F238E27FC236}">
              <a16:creationId xmlns:a16="http://schemas.microsoft.com/office/drawing/2014/main" id="{00000000-0008-0000-0100-0000D81B0000}"/>
            </a:ext>
          </a:extLst>
        </xdr:cNvPr>
        <xdr:cNvSpPr txBox="1">
          <a:spLocks noChangeArrowheads="1"/>
        </xdr:cNvSpPr>
      </xdr:nvSpPr>
      <xdr:spPr bwMode="auto">
        <a:xfrm>
          <a:off x="4352925" y="335280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38100</xdr:rowOff>
    </xdr:from>
    <xdr:to>
      <xdr:col>3</xdr:col>
      <xdr:colOff>95250</xdr:colOff>
      <xdr:row>22</xdr:row>
      <xdr:rowOff>76199</xdr:rowOff>
    </xdr:to>
    <xdr:sp macro="" textlink="">
      <xdr:nvSpPr>
        <xdr:cNvPr id="7129" name="Text Box 12">
          <a:extLst>
            <a:ext uri="{FF2B5EF4-FFF2-40B4-BE49-F238E27FC236}">
              <a16:creationId xmlns:a16="http://schemas.microsoft.com/office/drawing/2014/main" id="{00000000-0008-0000-0100-0000D91B0000}"/>
            </a:ext>
          </a:extLst>
        </xdr:cNvPr>
        <xdr:cNvSpPr txBox="1">
          <a:spLocks noChangeArrowheads="1"/>
        </xdr:cNvSpPr>
      </xdr:nvSpPr>
      <xdr:spPr bwMode="auto">
        <a:xfrm>
          <a:off x="4352925" y="335280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38100</xdr:rowOff>
    </xdr:from>
    <xdr:to>
      <xdr:col>3</xdr:col>
      <xdr:colOff>95250</xdr:colOff>
      <xdr:row>22</xdr:row>
      <xdr:rowOff>76199</xdr:rowOff>
    </xdr:to>
    <xdr:sp macro="" textlink="">
      <xdr:nvSpPr>
        <xdr:cNvPr id="7130" name="Text Box 13">
          <a:extLst>
            <a:ext uri="{FF2B5EF4-FFF2-40B4-BE49-F238E27FC236}">
              <a16:creationId xmlns:a16="http://schemas.microsoft.com/office/drawing/2014/main" id="{00000000-0008-0000-0100-0000DA1B0000}"/>
            </a:ext>
          </a:extLst>
        </xdr:cNvPr>
        <xdr:cNvSpPr txBox="1">
          <a:spLocks noChangeArrowheads="1"/>
        </xdr:cNvSpPr>
      </xdr:nvSpPr>
      <xdr:spPr bwMode="auto">
        <a:xfrm>
          <a:off x="4352925" y="335280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38100</xdr:rowOff>
    </xdr:from>
    <xdr:to>
      <xdr:col>3</xdr:col>
      <xdr:colOff>95250</xdr:colOff>
      <xdr:row>22</xdr:row>
      <xdr:rowOff>76199</xdr:rowOff>
    </xdr:to>
    <xdr:sp macro="" textlink="">
      <xdr:nvSpPr>
        <xdr:cNvPr id="7131" name="Text Box 14">
          <a:extLst>
            <a:ext uri="{FF2B5EF4-FFF2-40B4-BE49-F238E27FC236}">
              <a16:creationId xmlns:a16="http://schemas.microsoft.com/office/drawing/2014/main" id="{00000000-0008-0000-0100-0000DB1B0000}"/>
            </a:ext>
          </a:extLst>
        </xdr:cNvPr>
        <xdr:cNvSpPr txBox="1">
          <a:spLocks noChangeArrowheads="1"/>
        </xdr:cNvSpPr>
      </xdr:nvSpPr>
      <xdr:spPr bwMode="auto">
        <a:xfrm>
          <a:off x="4352925" y="335280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38100</xdr:rowOff>
    </xdr:from>
    <xdr:to>
      <xdr:col>3</xdr:col>
      <xdr:colOff>95250</xdr:colOff>
      <xdr:row>22</xdr:row>
      <xdr:rowOff>76199</xdr:rowOff>
    </xdr:to>
    <xdr:sp macro="" textlink="">
      <xdr:nvSpPr>
        <xdr:cNvPr id="7132" name="Text Box 12">
          <a:extLst>
            <a:ext uri="{FF2B5EF4-FFF2-40B4-BE49-F238E27FC236}">
              <a16:creationId xmlns:a16="http://schemas.microsoft.com/office/drawing/2014/main" id="{00000000-0008-0000-0100-0000DC1B0000}"/>
            </a:ext>
          </a:extLst>
        </xdr:cNvPr>
        <xdr:cNvSpPr txBox="1">
          <a:spLocks noChangeArrowheads="1"/>
        </xdr:cNvSpPr>
      </xdr:nvSpPr>
      <xdr:spPr bwMode="auto">
        <a:xfrm>
          <a:off x="4352925" y="335280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38100</xdr:rowOff>
    </xdr:from>
    <xdr:to>
      <xdr:col>3</xdr:col>
      <xdr:colOff>95250</xdr:colOff>
      <xdr:row>22</xdr:row>
      <xdr:rowOff>76199</xdr:rowOff>
    </xdr:to>
    <xdr:sp macro="" textlink="">
      <xdr:nvSpPr>
        <xdr:cNvPr id="7133" name="Text Box 14">
          <a:extLst>
            <a:ext uri="{FF2B5EF4-FFF2-40B4-BE49-F238E27FC236}">
              <a16:creationId xmlns:a16="http://schemas.microsoft.com/office/drawing/2014/main" id="{00000000-0008-0000-0100-0000DD1B0000}"/>
            </a:ext>
          </a:extLst>
        </xdr:cNvPr>
        <xdr:cNvSpPr txBox="1">
          <a:spLocks noChangeArrowheads="1"/>
        </xdr:cNvSpPr>
      </xdr:nvSpPr>
      <xdr:spPr bwMode="auto">
        <a:xfrm>
          <a:off x="4352925" y="335280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38100</xdr:rowOff>
    </xdr:from>
    <xdr:to>
      <xdr:col>3</xdr:col>
      <xdr:colOff>76200</xdr:colOff>
      <xdr:row>23</xdr:row>
      <xdr:rowOff>2241</xdr:rowOff>
    </xdr:to>
    <xdr:sp macro="" textlink="">
      <xdr:nvSpPr>
        <xdr:cNvPr id="7134" name="Text Box 3">
          <a:extLst>
            <a:ext uri="{FF2B5EF4-FFF2-40B4-BE49-F238E27FC236}">
              <a16:creationId xmlns:a16="http://schemas.microsoft.com/office/drawing/2014/main" id="{00000000-0008-0000-0100-0000DE1B0000}"/>
            </a:ext>
          </a:extLst>
        </xdr:cNvPr>
        <xdr:cNvSpPr txBox="1">
          <a:spLocks noChangeArrowheads="1"/>
        </xdr:cNvSpPr>
      </xdr:nvSpPr>
      <xdr:spPr bwMode="auto">
        <a:xfrm>
          <a:off x="4352925" y="33528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38100</xdr:rowOff>
    </xdr:from>
    <xdr:to>
      <xdr:col>3</xdr:col>
      <xdr:colOff>76200</xdr:colOff>
      <xdr:row>23</xdr:row>
      <xdr:rowOff>2241</xdr:rowOff>
    </xdr:to>
    <xdr:sp macro="" textlink="">
      <xdr:nvSpPr>
        <xdr:cNvPr id="7135" name="Text Box 3">
          <a:extLst>
            <a:ext uri="{FF2B5EF4-FFF2-40B4-BE49-F238E27FC236}">
              <a16:creationId xmlns:a16="http://schemas.microsoft.com/office/drawing/2014/main" id="{00000000-0008-0000-0100-0000DF1B0000}"/>
            </a:ext>
          </a:extLst>
        </xdr:cNvPr>
        <xdr:cNvSpPr txBox="1">
          <a:spLocks noChangeArrowheads="1"/>
        </xdr:cNvSpPr>
      </xdr:nvSpPr>
      <xdr:spPr bwMode="auto">
        <a:xfrm>
          <a:off x="4352925" y="33528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38100</xdr:rowOff>
    </xdr:from>
    <xdr:to>
      <xdr:col>3</xdr:col>
      <xdr:colOff>76200</xdr:colOff>
      <xdr:row>23</xdr:row>
      <xdr:rowOff>2241</xdr:rowOff>
    </xdr:to>
    <xdr:sp macro="" textlink="">
      <xdr:nvSpPr>
        <xdr:cNvPr id="7136" name="Text Box 3">
          <a:extLst>
            <a:ext uri="{FF2B5EF4-FFF2-40B4-BE49-F238E27FC236}">
              <a16:creationId xmlns:a16="http://schemas.microsoft.com/office/drawing/2014/main" id="{00000000-0008-0000-0100-0000E01B0000}"/>
            </a:ext>
          </a:extLst>
        </xdr:cNvPr>
        <xdr:cNvSpPr txBox="1">
          <a:spLocks noChangeArrowheads="1"/>
        </xdr:cNvSpPr>
      </xdr:nvSpPr>
      <xdr:spPr bwMode="auto">
        <a:xfrm>
          <a:off x="4352925" y="33528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38100</xdr:rowOff>
    </xdr:from>
    <xdr:to>
      <xdr:col>3</xdr:col>
      <xdr:colOff>76200</xdr:colOff>
      <xdr:row>23</xdr:row>
      <xdr:rowOff>2241</xdr:rowOff>
    </xdr:to>
    <xdr:sp macro="" textlink="">
      <xdr:nvSpPr>
        <xdr:cNvPr id="7137" name="Text Box 3">
          <a:extLst>
            <a:ext uri="{FF2B5EF4-FFF2-40B4-BE49-F238E27FC236}">
              <a16:creationId xmlns:a16="http://schemas.microsoft.com/office/drawing/2014/main" id="{00000000-0008-0000-0100-0000E11B0000}"/>
            </a:ext>
          </a:extLst>
        </xdr:cNvPr>
        <xdr:cNvSpPr txBox="1">
          <a:spLocks noChangeArrowheads="1"/>
        </xdr:cNvSpPr>
      </xdr:nvSpPr>
      <xdr:spPr bwMode="auto">
        <a:xfrm>
          <a:off x="4352925" y="33528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38100</xdr:rowOff>
    </xdr:from>
    <xdr:to>
      <xdr:col>5</xdr:col>
      <xdr:colOff>95250</xdr:colOff>
      <xdr:row>22</xdr:row>
      <xdr:rowOff>76199</xdr:rowOff>
    </xdr:to>
    <xdr:sp macro="" textlink="">
      <xdr:nvSpPr>
        <xdr:cNvPr id="7139" name="Text Box 11">
          <a:extLst>
            <a:ext uri="{FF2B5EF4-FFF2-40B4-BE49-F238E27FC236}">
              <a16:creationId xmlns:a16="http://schemas.microsoft.com/office/drawing/2014/main" id="{00000000-0008-0000-0100-0000E31B0000}"/>
            </a:ext>
          </a:extLst>
        </xdr:cNvPr>
        <xdr:cNvSpPr txBox="1">
          <a:spLocks noChangeArrowheads="1"/>
        </xdr:cNvSpPr>
      </xdr:nvSpPr>
      <xdr:spPr bwMode="auto">
        <a:xfrm>
          <a:off x="5276850" y="335280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38100</xdr:rowOff>
    </xdr:from>
    <xdr:to>
      <xdr:col>5</xdr:col>
      <xdr:colOff>95250</xdr:colOff>
      <xdr:row>22</xdr:row>
      <xdr:rowOff>76199</xdr:rowOff>
    </xdr:to>
    <xdr:sp macro="" textlink="">
      <xdr:nvSpPr>
        <xdr:cNvPr id="7140" name="Text Box 12">
          <a:extLst>
            <a:ext uri="{FF2B5EF4-FFF2-40B4-BE49-F238E27FC236}">
              <a16:creationId xmlns:a16="http://schemas.microsoft.com/office/drawing/2014/main" id="{00000000-0008-0000-0100-0000E41B0000}"/>
            </a:ext>
          </a:extLst>
        </xdr:cNvPr>
        <xdr:cNvSpPr txBox="1">
          <a:spLocks noChangeArrowheads="1"/>
        </xdr:cNvSpPr>
      </xdr:nvSpPr>
      <xdr:spPr bwMode="auto">
        <a:xfrm>
          <a:off x="5276850" y="335280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38100</xdr:rowOff>
    </xdr:from>
    <xdr:to>
      <xdr:col>5</xdr:col>
      <xdr:colOff>95250</xdr:colOff>
      <xdr:row>22</xdr:row>
      <xdr:rowOff>76199</xdr:rowOff>
    </xdr:to>
    <xdr:sp macro="" textlink="">
      <xdr:nvSpPr>
        <xdr:cNvPr id="7141" name="Text Box 13">
          <a:extLst>
            <a:ext uri="{FF2B5EF4-FFF2-40B4-BE49-F238E27FC236}">
              <a16:creationId xmlns:a16="http://schemas.microsoft.com/office/drawing/2014/main" id="{00000000-0008-0000-0100-0000E51B0000}"/>
            </a:ext>
          </a:extLst>
        </xdr:cNvPr>
        <xdr:cNvSpPr txBox="1">
          <a:spLocks noChangeArrowheads="1"/>
        </xdr:cNvSpPr>
      </xdr:nvSpPr>
      <xdr:spPr bwMode="auto">
        <a:xfrm>
          <a:off x="5276850" y="335280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38100</xdr:rowOff>
    </xdr:from>
    <xdr:to>
      <xdr:col>5</xdr:col>
      <xdr:colOff>95250</xdr:colOff>
      <xdr:row>22</xdr:row>
      <xdr:rowOff>76199</xdr:rowOff>
    </xdr:to>
    <xdr:sp macro="" textlink="">
      <xdr:nvSpPr>
        <xdr:cNvPr id="7142" name="Text Box 14">
          <a:extLst>
            <a:ext uri="{FF2B5EF4-FFF2-40B4-BE49-F238E27FC236}">
              <a16:creationId xmlns:a16="http://schemas.microsoft.com/office/drawing/2014/main" id="{00000000-0008-0000-0100-0000E61B0000}"/>
            </a:ext>
          </a:extLst>
        </xdr:cNvPr>
        <xdr:cNvSpPr txBox="1">
          <a:spLocks noChangeArrowheads="1"/>
        </xdr:cNvSpPr>
      </xdr:nvSpPr>
      <xdr:spPr bwMode="auto">
        <a:xfrm>
          <a:off x="5276850" y="335280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38100</xdr:rowOff>
    </xdr:from>
    <xdr:to>
      <xdr:col>5</xdr:col>
      <xdr:colOff>95250</xdr:colOff>
      <xdr:row>22</xdr:row>
      <xdr:rowOff>76199</xdr:rowOff>
    </xdr:to>
    <xdr:sp macro="" textlink="">
      <xdr:nvSpPr>
        <xdr:cNvPr id="7143" name="Text Box 12">
          <a:extLst>
            <a:ext uri="{FF2B5EF4-FFF2-40B4-BE49-F238E27FC236}">
              <a16:creationId xmlns:a16="http://schemas.microsoft.com/office/drawing/2014/main" id="{00000000-0008-0000-0100-0000E71B0000}"/>
            </a:ext>
          </a:extLst>
        </xdr:cNvPr>
        <xdr:cNvSpPr txBox="1">
          <a:spLocks noChangeArrowheads="1"/>
        </xdr:cNvSpPr>
      </xdr:nvSpPr>
      <xdr:spPr bwMode="auto">
        <a:xfrm>
          <a:off x="5276850" y="335280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38100</xdr:rowOff>
    </xdr:from>
    <xdr:to>
      <xdr:col>5</xdr:col>
      <xdr:colOff>95250</xdr:colOff>
      <xdr:row>22</xdr:row>
      <xdr:rowOff>76199</xdr:rowOff>
    </xdr:to>
    <xdr:sp macro="" textlink="">
      <xdr:nvSpPr>
        <xdr:cNvPr id="7144" name="Text Box 14">
          <a:extLst>
            <a:ext uri="{FF2B5EF4-FFF2-40B4-BE49-F238E27FC236}">
              <a16:creationId xmlns:a16="http://schemas.microsoft.com/office/drawing/2014/main" id="{00000000-0008-0000-0100-0000E81B0000}"/>
            </a:ext>
          </a:extLst>
        </xdr:cNvPr>
        <xdr:cNvSpPr txBox="1">
          <a:spLocks noChangeArrowheads="1"/>
        </xdr:cNvSpPr>
      </xdr:nvSpPr>
      <xdr:spPr bwMode="auto">
        <a:xfrm>
          <a:off x="5276850" y="335280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38100</xdr:rowOff>
    </xdr:from>
    <xdr:to>
      <xdr:col>5</xdr:col>
      <xdr:colOff>76200</xdr:colOff>
      <xdr:row>23</xdr:row>
      <xdr:rowOff>2241</xdr:rowOff>
    </xdr:to>
    <xdr:sp macro="" textlink="">
      <xdr:nvSpPr>
        <xdr:cNvPr id="7145" name="Text Box 3">
          <a:extLst>
            <a:ext uri="{FF2B5EF4-FFF2-40B4-BE49-F238E27FC236}">
              <a16:creationId xmlns:a16="http://schemas.microsoft.com/office/drawing/2014/main" id="{00000000-0008-0000-0100-0000E91B0000}"/>
            </a:ext>
          </a:extLst>
        </xdr:cNvPr>
        <xdr:cNvSpPr txBox="1">
          <a:spLocks noChangeArrowheads="1"/>
        </xdr:cNvSpPr>
      </xdr:nvSpPr>
      <xdr:spPr bwMode="auto">
        <a:xfrm>
          <a:off x="5276850" y="33528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38100</xdr:rowOff>
    </xdr:from>
    <xdr:to>
      <xdr:col>5</xdr:col>
      <xdr:colOff>76200</xdr:colOff>
      <xdr:row>23</xdr:row>
      <xdr:rowOff>2241</xdr:rowOff>
    </xdr:to>
    <xdr:sp macro="" textlink="">
      <xdr:nvSpPr>
        <xdr:cNvPr id="7146" name="Text Box 3">
          <a:extLst>
            <a:ext uri="{FF2B5EF4-FFF2-40B4-BE49-F238E27FC236}">
              <a16:creationId xmlns:a16="http://schemas.microsoft.com/office/drawing/2014/main" id="{00000000-0008-0000-0100-0000EA1B0000}"/>
            </a:ext>
          </a:extLst>
        </xdr:cNvPr>
        <xdr:cNvSpPr txBox="1">
          <a:spLocks noChangeArrowheads="1"/>
        </xdr:cNvSpPr>
      </xdr:nvSpPr>
      <xdr:spPr bwMode="auto">
        <a:xfrm>
          <a:off x="5276850" y="33528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38100</xdr:rowOff>
    </xdr:from>
    <xdr:to>
      <xdr:col>5</xdr:col>
      <xdr:colOff>76200</xdr:colOff>
      <xdr:row>23</xdr:row>
      <xdr:rowOff>2241</xdr:rowOff>
    </xdr:to>
    <xdr:sp macro="" textlink="">
      <xdr:nvSpPr>
        <xdr:cNvPr id="7147" name="Text Box 3">
          <a:extLst>
            <a:ext uri="{FF2B5EF4-FFF2-40B4-BE49-F238E27FC236}">
              <a16:creationId xmlns:a16="http://schemas.microsoft.com/office/drawing/2014/main" id="{00000000-0008-0000-0100-0000EB1B0000}"/>
            </a:ext>
          </a:extLst>
        </xdr:cNvPr>
        <xdr:cNvSpPr txBox="1">
          <a:spLocks noChangeArrowheads="1"/>
        </xdr:cNvSpPr>
      </xdr:nvSpPr>
      <xdr:spPr bwMode="auto">
        <a:xfrm>
          <a:off x="5276850" y="33528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38100</xdr:rowOff>
    </xdr:from>
    <xdr:to>
      <xdr:col>5</xdr:col>
      <xdr:colOff>76200</xdr:colOff>
      <xdr:row>23</xdr:row>
      <xdr:rowOff>2241</xdr:rowOff>
    </xdr:to>
    <xdr:sp macro="" textlink="">
      <xdr:nvSpPr>
        <xdr:cNvPr id="7148" name="Text Box 3">
          <a:extLst>
            <a:ext uri="{FF2B5EF4-FFF2-40B4-BE49-F238E27FC236}">
              <a16:creationId xmlns:a16="http://schemas.microsoft.com/office/drawing/2014/main" id="{00000000-0008-0000-0100-0000EC1B0000}"/>
            </a:ext>
          </a:extLst>
        </xdr:cNvPr>
        <xdr:cNvSpPr txBox="1">
          <a:spLocks noChangeArrowheads="1"/>
        </xdr:cNvSpPr>
      </xdr:nvSpPr>
      <xdr:spPr bwMode="auto">
        <a:xfrm>
          <a:off x="5276850" y="33528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38100</xdr:rowOff>
    </xdr:from>
    <xdr:to>
      <xdr:col>5</xdr:col>
      <xdr:colOff>95250</xdr:colOff>
      <xdr:row>10</xdr:row>
      <xdr:rowOff>76200</xdr:rowOff>
    </xdr:to>
    <xdr:sp macro="" textlink="">
      <xdr:nvSpPr>
        <xdr:cNvPr id="7149" name="Text Box 10">
          <a:extLst>
            <a:ext uri="{FF2B5EF4-FFF2-40B4-BE49-F238E27FC236}">
              <a16:creationId xmlns:a16="http://schemas.microsoft.com/office/drawing/2014/main" id="{00000000-0008-0000-0100-0000ED1B0000}"/>
            </a:ext>
          </a:extLst>
        </xdr:cNvPr>
        <xdr:cNvSpPr txBox="1">
          <a:spLocks noChangeArrowheads="1"/>
        </xdr:cNvSpPr>
      </xdr:nvSpPr>
      <xdr:spPr bwMode="auto">
        <a:xfrm>
          <a:off x="5276850" y="196215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38100</xdr:rowOff>
    </xdr:from>
    <xdr:to>
      <xdr:col>5</xdr:col>
      <xdr:colOff>95250</xdr:colOff>
      <xdr:row>10</xdr:row>
      <xdr:rowOff>76200</xdr:rowOff>
    </xdr:to>
    <xdr:sp macro="" textlink="">
      <xdr:nvSpPr>
        <xdr:cNvPr id="7150" name="Text Box 11">
          <a:extLst>
            <a:ext uri="{FF2B5EF4-FFF2-40B4-BE49-F238E27FC236}">
              <a16:creationId xmlns:a16="http://schemas.microsoft.com/office/drawing/2014/main" id="{00000000-0008-0000-0100-0000EE1B0000}"/>
            </a:ext>
          </a:extLst>
        </xdr:cNvPr>
        <xdr:cNvSpPr txBox="1">
          <a:spLocks noChangeArrowheads="1"/>
        </xdr:cNvSpPr>
      </xdr:nvSpPr>
      <xdr:spPr bwMode="auto">
        <a:xfrm>
          <a:off x="5276850" y="196215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38100</xdr:rowOff>
    </xdr:from>
    <xdr:to>
      <xdr:col>5</xdr:col>
      <xdr:colOff>95250</xdr:colOff>
      <xdr:row>10</xdr:row>
      <xdr:rowOff>76200</xdr:rowOff>
    </xdr:to>
    <xdr:sp macro="" textlink="">
      <xdr:nvSpPr>
        <xdr:cNvPr id="7151" name="Text Box 12">
          <a:extLst>
            <a:ext uri="{FF2B5EF4-FFF2-40B4-BE49-F238E27FC236}">
              <a16:creationId xmlns:a16="http://schemas.microsoft.com/office/drawing/2014/main" id="{00000000-0008-0000-0100-0000EF1B0000}"/>
            </a:ext>
          </a:extLst>
        </xdr:cNvPr>
        <xdr:cNvSpPr txBox="1">
          <a:spLocks noChangeArrowheads="1"/>
        </xdr:cNvSpPr>
      </xdr:nvSpPr>
      <xdr:spPr bwMode="auto">
        <a:xfrm>
          <a:off x="5276850" y="196215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38100</xdr:rowOff>
    </xdr:from>
    <xdr:to>
      <xdr:col>5</xdr:col>
      <xdr:colOff>95250</xdr:colOff>
      <xdr:row>10</xdr:row>
      <xdr:rowOff>76200</xdr:rowOff>
    </xdr:to>
    <xdr:sp macro="" textlink="">
      <xdr:nvSpPr>
        <xdr:cNvPr id="7152" name="Text Box 13">
          <a:extLst>
            <a:ext uri="{FF2B5EF4-FFF2-40B4-BE49-F238E27FC236}">
              <a16:creationId xmlns:a16="http://schemas.microsoft.com/office/drawing/2014/main" id="{00000000-0008-0000-0100-0000F01B0000}"/>
            </a:ext>
          </a:extLst>
        </xdr:cNvPr>
        <xdr:cNvSpPr txBox="1">
          <a:spLocks noChangeArrowheads="1"/>
        </xdr:cNvSpPr>
      </xdr:nvSpPr>
      <xdr:spPr bwMode="auto">
        <a:xfrm>
          <a:off x="5276850" y="196215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38100</xdr:rowOff>
    </xdr:from>
    <xdr:to>
      <xdr:col>5</xdr:col>
      <xdr:colOff>95250</xdr:colOff>
      <xdr:row>10</xdr:row>
      <xdr:rowOff>76200</xdr:rowOff>
    </xdr:to>
    <xdr:sp macro="" textlink="">
      <xdr:nvSpPr>
        <xdr:cNvPr id="7153" name="Text Box 14">
          <a:extLst>
            <a:ext uri="{FF2B5EF4-FFF2-40B4-BE49-F238E27FC236}">
              <a16:creationId xmlns:a16="http://schemas.microsoft.com/office/drawing/2014/main" id="{00000000-0008-0000-0100-0000F11B0000}"/>
            </a:ext>
          </a:extLst>
        </xdr:cNvPr>
        <xdr:cNvSpPr txBox="1">
          <a:spLocks noChangeArrowheads="1"/>
        </xdr:cNvSpPr>
      </xdr:nvSpPr>
      <xdr:spPr bwMode="auto">
        <a:xfrm>
          <a:off x="5276850" y="196215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38100</xdr:rowOff>
    </xdr:from>
    <xdr:to>
      <xdr:col>5</xdr:col>
      <xdr:colOff>95250</xdr:colOff>
      <xdr:row>10</xdr:row>
      <xdr:rowOff>76200</xdr:rowOff>
    </xdr:to>
    <xdr:sp macro="" textlink="">
      <xdr:nvSpPr>
        <xdr:cNvPr id="7154" name="Text Box 12">
          <a:extLst>
            <a:ext uri="{FF2B5EF4-FFF2-40B4-BE49-F238E27FC236}">
              <a16:creationId xmlns:a16="http://schemas.microsoft.com/office/drawing/2014/main" id="{00000000-0008-0000-0100-0000F21B0000}"/>
            </a:ext>
          </a:extLst>
        </xdr:cNvPr>
        <xdr:cNvSpPr txBox="1">
          <a:spLocks noChangeArrowheads="1"/>
        </xdr:cNvSpPr>
      </xdr:nvSpPr>
      <xdr:spPr bwMode="auto">
        <a:xfrm>
          <a:off x="5276850" y="196215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38100</xdr:rowOff>
    </xdr:from>
    <xdr:to>
      <xdr:col>5</xdr:col>
      <xdr:colOff>95250</xdr:colOff>
      <xdr:row>10</xdr:row>
      <xdr:rowOff>76200</xdr:rowOff>
    </xdr:to>
    <xdr:sp macro="" textlink="">
      <xdr:nvSpPr>
        <xdr:cNvPr id="7155" name="Text Box 14">
          <a:extLst>
            <a:ext uri="{FF2B5EF4-FFF2-40B4-BE49-F238E27FC236}">
              <a16:creationId xmlns:a16="http://schemas.microsoft.com/office/drawing/2014/main" id="{00000000-0008-0000-0100-0000F31B0000}"/>
            </a:ext>
          </a:extLst>
        </xdr:cNvPr>
        <xdr:cNvSpPr txBox="1">
          <a:spLocks noChangeArrowheads="1"/>
        </xdr:cNvSpPr>
      </xdr:nvSpPr>
      <xdr:spPr bwMode="auto">
        <a:xfrm>
          <a:off x="5276850" y="196215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38100</xdr:rowOff>
    </xdr:from>
    <xdr:to>
      <xdr:col>5</xdr:col>
      <xdr:colOff>76200</xdr:colOff>
      <xdr:row>11</xdr:row>
      <xdr:rowOff>0</xdr:rowOff>
    </xdr:to>
    <xdr:sp macro="" textlink="">
      <xdr:nvSpPr>
        <xdr:cNvPr id="7156" name="Text Box 3">
          <a:extLst>
            <a:ext uri="{FF2B5EF4-FFF2-40B4-BE49-F238E27FC236}">
              <a16:creationId xmlns:a16="http://schemas.microsoft.com/office/drawing/2014/main" id="{00000000-0008-0000-0100-0000F41B0000}"/>
            </a:ext>
          </a:extLst>
        </xdr:cNvPr>
        <xdr:cNvSpPr txBox="1">
          <a:spLocks noChangeArrowheads="1"/>
        </xdr:cNvSpPr>
      </xdr:nvSpPr>
      <xdr:spPr bwMode="auto">
        <a:xfrm>
          <a:off x="5276850" y="196215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38100</xdr:rowOff>
    </xdr:from>
    <xdr:to>
      <xdr:col>5</xdr:col>
      <xdr:colOff>76200</xdr:colOff>
      <xdr:row>11</xdr:row>
      <xdr:rowOff>0</xdr:rowOff>
    </xdr:to>
    <xdr:sp macro="" textlink="">
      <xdr:nvSpPr>
        <xdr:cNvPr id="7157" name="Text Box 3">
          <a:extLst>
            <a:ext uri="{FF2B5EF4-FFF2-40B4-BE49-F238E27FC236}">
              <a16:creationId xmlns:a16="http://schemas.microsoft.com/office/drawing/2014/main" id="{00000000-0008-0000-0100-0000F51B0000}"/>
            </a:ext>
          </a:extLst>
        </xdr:cNvPr>
        <xdr:cNvSpPr txBox="1">
          <a:spLocks noChangeArrowheads="1"/>
        </xdr:cNvSpPr>
      </xdr:nvSpPr>
      <xdr:spPr bwMode="auto">
        <a:xfrm>
          <a:off x="5276850" y="196215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38100</xdr:rowOff>
    </xdr:from>
    <xdr:to>
      <xdr:col>5</xdr:col>
      <xdr:colOff>76200</xdr:colOff>
      <xdr:row>11</xdr:row>
      <xdr:rowOff>0</xdr:rowOff>
    </xdr:to>
    <xdr:sp macro="" textlink="">
      <xdr:nvSpPr>
        <xdr:cNvPr id="7158" name="Text Box 3">
          <a:extLst>
            <a:ext uri="{FF2B5EF4-FFF2-40B4-BE49-F238E27FC236}">
              <a16:creationId xmlns:a16="http://schemas.microsoft.com/office/drawing/2014/main" id="{00000000-0008-0000-0100-0000F61B0000}"/>
            </a:ext>
          </a:extLst>
        </xdr:cNvPr>
        <xdr:cNvSpPr txBox="1">
          <a:spLocks noChangeArrowheads="1"/>
        </xdr:cNvSpPr>
      </xdr:nvSpPr>
      <xdr:spPr bwMode="auto">
        <a:xfrm>
          <a:off x="5276850" y="196215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38100</xdr:rowOff>
    </xdr:from>
    <xdr:to>
      <xdr:col>6</xdr:col>
      <xdr:colOff>95250</xdr:colOff>
      <xdr:row>10</xdr:row>
      <xdr:rowOff>76200</xdr:rowOff>
    </xdr:to>
    <xdr:sp macro="" textlink="">
      <xdr:nvSpPr>
        <xdr:cNvPr id="7160" name="Text Box 10">
          <a:extLst>
            <a:ext uri="{FF2B5EF4-FFF2-40B4-BE49-F238E27FC236}">
              <a16:creationId xmlns:a16="http://schemas.microsoft.com/office/drawing/2014/main" id="{00000000-0008-0000-0100-0000F81B0000}"/>
            </a:ext>
          </a:extLst>
        </xdr:cNvPr>
        <xdr:cNvSpPr txBox="1">
          <a:spLocks noChangeArrowheads="1"/>
        </xdr:cNvSpPr>
      </xdr:nvSpPr>
      <xdr:spPr bwMode="auto">
        <a:xfrm>
          <a:off x="6124575" y="196215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38100</xdr:rowOff>
    </xdr:from>
    <xdr:to>
      <xdr:col>6</xdr:col>
      <xdr:colOff>95250</xdr:colOff>
      <xdr:row>10</xdr:row>
      <xdr:rowOff>76200</xdr:rowOff>
    </xdr:to>
    <xdr:sp macro="" textlink="">
      <xdr:nvSpPr>
        <xdr:cNvPr id="7161" name="Text Box 11">
          <a:extLst>
            <a:ext uri="{FF2B5EF4-FFF2-40B4-BE49-F238E27FC236}">
              <a16:creationId xmlns:a16="http://schemas.microsoft.com/office/drawing/2014/main" id="{00000000-0008-0000-0100-0000F91B0000}"/>
            </a:ext>
          </a:extLst>
        </xdr:cNvPr>
        <xdr:cNvSpPr txBox="1">
          <a:spLocks noChangeArrowheads="1"/>
        </xdr:cNvSpPr>
      </xdr:nvSpPr>
      <xdr:spPr bwMode="auto">
        <a:xfrm>
          <a:off x="6124575" y="196215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38100</xdr:rowOff>
    </xdr:from>
    <xdr:to>
      <xdr:col>6</xdr:col>
      <xdr:colOff>95250</xdr:colOff>
      <xdr:row>10</xdr:row>
      <xdr:rowOff>76200</xdr:rowOff>
    </xdr:to>
    <xdr:sp macro="" textlink="">
      <xdr:nvSpPr>
        <xdr:cNvPr id="7162" name="Text Box 12">
          <a:extLst>
            <a:ext uri="{FF2B5EF4-FFF2-40B4-BE49-F238E27FC236}">
              <a16:creationId xmlns:a16="http://schemas.microsoft.com/office/drawing/2014/main" id="{00000000-0008-0000-0100-0000FA1B0000}"/>
            </a:ext>
          </a:extLst>
        </xdr:cNvPr>
        <xdr:cNvSpPr txBox="1">
          <a:spLocks noChangeArrowheads="1"/>
        </xdr:cNvSpPr>
      </xdr:nvSpPr>
      <xdr:spPr bwMode="auto">
        <a:xfrm>
          <a:off x="6124575" y="196215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38100</xdr:rowOff>
    </xdr:from>
    <xdr:to>
      <xdr:col>6</xdr:col>
      <xdr:colOff>95250</xdr:colOff>
      <xdr:row>10</xdr:row>
      <xdr:rowOff>76200</xdr:rowOff>
    </xdr:to>
    <xdr:sp macro="" textlink="">
      <xdr:nvSpPr>
        <xdr:cNvPr id="7163" name="Text Box 13">
          <a:extLst>
            <a:ext uri="{FF2B5EF4-FFF2-40B4-BE49-F238E27FC236}">
              <a16:creationId xmlns:a16="http://schemas.microsoft.com/office/drawing/2014/main" id="{00000000-0008-0000-0100-0000FB1B0000}"/>
            </a:ext>
          </a:extLst>
        </xdr:cNvPr>
        <xdr:cNvSpPr txBox="1">
          <a:spLocks noChangeArrowheads="1"/>
        </xdr:cNvSpPr>
      </xdr:nvSpPr>
      <xdr:spPr bwMode="auto">
        <a:xfrm>
          <a:off x="6124575" y="196215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38100</xdr:rowOff>
    </xdr:from>
    <xdr:to>
      <xdr:col>6</xdr:col>
      <xdr:colOff>95250</xdr:colOff>
      <xdr:row>10</xdr:row>
      <xdr:rowOff>76200</xdr:rowOff>
    </xdr:to>
    <xdr:sp macro="" textlink="">
      <xdr:nvSpPr>
        <xdr:cNvPr id="7164" name="Text Box 14">
          <a:extLst>
            <a:ext uri="{FF2B5EF4-FFF2-40B4-BE49-F238E27FC236}">
              <a16:creationId xmlns:a16="http://schemas.microsoft.com/office/drawing/2014/main" id="{00000000-0008-0000-0100-0000FC1B0000}"/>
            </a:ext>
          </a:extLst>
        </xdr:cNvPr>
        <xdr:cNvSpPr txBox="1">
          <a:spLocks noChangeArrowheads="1"/>
        </xdr:cNvSpPr>
      </xdr:nvSpPr>
      <xdr:spPr bwMode="auto">
        <a:xfrm>
          <a:off x="6124575" y="196215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38100</xdr:rowOff>
    </xdr:from>
    <xdr:to>
      <xdr:col>6</xdr:col>
      <xdr:colOff>95250</xdr:colOff>
      <xdr:row>10</xdr:row>
      <xdr:rowOff>76200</xdr:rowOff>
    </xdr:to>
    <xdr:sp macro="" textlink="">
      <xdr:nvSpPr>
        <xdr:cNvPr id="7165" name="Text Box 12">
          <a:extLst>
            <a:ext uri="{FF2B5EF4-FFF2-40B4-BE49-F238E27FC236}">
              <a16:creationId xmlns:a16="http://schemas.microsoft.com/office/drawing/2014/main" id="{00000000-0008-0000-0100-0000FD1B0000}"/>
            </a:ext>
          </a:extLst>
        </xdr:cNvPr>
        <xdr:cNvSpPr txBox="1">
          <a:spLocks noChangeArrowheads="1"/>
        </xdr:cNvSpPr>
      </xdr:nvSpPr>
      <xdr:spPr bwMode="auto">
        <a:xfrm>
          <a:off x="6124575" y="196215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38100</xdr:rowOff>
    </xdr:from>
    <xdr:to>
      <xdr:col>6</xdr:col>
      <xdr:colOff>95250</xdr:colOff>
      <xdr:row>10</xdr:row>
      <xdr:rowOff>76200</xdr:rowOff>
    </xdr:to>
    <xdr:sp macro="" textlink="">
      <xdr:nvSpPr>
        <xdr:cNvPr id="7166" name="Text Box 14">
          <a:extLst>
            <a:ext uri="{FF2B5EF4-FFF2-40B4-BE49-F238E27FC236}">
              <a16:creationId xmlns:a16="http://schemas.microsoft.com/office/drawing/2014/main" id="{00000000-0008-0000-0100-0000FE1B0000}"/>
            </a:ext>
          </a:extLst>
        </xdr:cNvPr>
        <xdr:cNvSpPr txBox="1">
          <a:spLocks noChangeArrowheads="1"/>
        </xdr:cNvSpPr>
      </xdr:nvSpPr>
      <xdr:spPr bwMode="auto">
        <a:xfrm>
          <a:off x="6124575" y="196215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38100</xdr:rowOff>
    </xdr:from>
    <xdr:to>
      <xdr:col>6</xdr:col>
      <xdr:colOff>76200</xdr:colOff>
      <xdr:row>11</xdr:row>
      <xdr:rowOff>0</xdr:rowOff>
    </xdr:to>
    <xdr:sp macro="" textlink="">
      <xdr:nvSpPr>
        <xdr:cNvPr id="7167" name="Text Box 3">
          <a:extLst>
            <a:ext uri="{FF2B5EF4-FFF2-40B4-BE49-F238E27FC236}">
              <a16:creationId xmlns:a16="http://schemas.microsoft.com/office/drawing/2014/main" id="{00000000-0008-0000-0100-0000FF1B0000}"/>
            </a:ext>
          </a:extLst>
        </xdr:cNvPr>
        <xdr:cNvSpPr txBox="1">
          <a:spLocks noChangeArrowheads="1"/>
        </xdr:cNvSpPr>
      </xdr:nvSpPr>
      <xdr:spPr bwMode="auto">
        <a:xfrm>
          <a:off x="6124575" y="196215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38100</xdr:rowOff>
    </xdr:from>
    <xdr:to>
      <xdr:col>6</xdr:col>
      <xdr:colOff>76200</xdr:colOff>
      <xdr:row>11</xdr:row>
      <xdr:rowOff>0</xdr:rowOff>
    </xdr:to>
    <xdr:sp macro="" textlink="">
      <xdr:nvSpPr>
        <xdr:cNvPr id="7168" name="Text Box 3">
          <a:extLst>
            <a:ext uri="{FF2B5EF4-FFF2-40B4-BE49-F238E27FC236}">
              <a16:creationId xmlns:a16="http://schemas.microsoft.com/office/drawing/2014/main" id="{00000000-0008-0000-0100-0000001C0000}"/>
            </a:ext>
          </a:extLst>
        </xdr:cNvPr>
        <xdr:cNvSpPr txBox="1">
          <a:spLocks noChangeArrowheads="1"/>
        </xdr:cNvSpPr>
      </xdr:nvSpPr>
      <xdr:spPr bwMode="auto">
        <a:xfrm>
          <a:off x="6124575" y="196215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38100</xdr:rowOff>
    </xdr:from>
    <xdr:to>
      <xdr:col>6</xdr:col>
      <xdr:colOff>76200</xdr:colOff>
      <xdr:row>11</xdr:row>
      <xdr:rowOff>0</xdr:rowOff>
    </xdr:to>
    <xdr:sp macro="" textlink="">
      <xdr:nvSpPr>
        <xdr:cNvPr id="7169" name="Text Box 3">
          <a:extLst>
            <a:ext uri="{FF2B5EF4-FFF2-40B4-BE49-F238E27FC236}">
              <a16:creationId xmlns:a16="http://schemas.microsoft.com/office/drawing/2014/main" id="{00000000-0008-0000-0100-0000011C0000}"/>
            </a:ext>
          </a:extLst>
        </xdr:cNvPr>
        <xdr:cNvSpPr txBox="1">
          <a:spLocks noChangeArrowheads="1"/>
        </xdr:cNvSpPr>
      </xdr:nvSpPr>
      <xdr:spPr bwMode="auto">
        <a:xfrm>
          <a:off x="6124575" y="196215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38100</xdr:rowOff>
    </xdr:from>
    <xdr:to>
      <xdr:col>6</xdr:col>
      <xdr:colOff>95250</xdr:colOff>
      <xdr:row>22</xdr:row>
      <xdr:rowOff>76199</xdr:rowOff>
    </xdr:to>
    <xdr:sp macro="" textlink="">
      <xdr:nvSpPr>
        <xdr:cNvPr id="7171" name="Text Box 10">
          <a:extLst>
            <a:ext uri="{FF2B5EF4-FFF2-40B4-BE49-F238E27FC236}">
              <a16:creationId xmlns:a16="http://schemas.microsoft.com/office/drawing/2014/main" id="{00000000-0008-0000-0100-0000031C0000}"/>
            </a:ext>
          </a:extLst>
        </xdr:cNvPr>
        <xdr:cNvSpPr txBox="1">
          <a:spLocks noChangeArrowheads="1"/>
        </xdr:cNvSpPr>
      </xdr:nvSpPr>
      <xdr:spPr bwMode="auto">
        <a:xfrm>
          <a:off x="6124575" y="335280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38100</xdr:rowOff>
    </xdr:from>
    <xdr:to>
      <xdr:col>6</xdr:col>
      <xdr:colOff>95250</xdr:colOff>
      <xdr:row>22</xdr:row>
      <xdr:rowOff>76199</xdr:rowOff>
    </xdr:to>
    <xdr:sp macro="" textlink="">
      <xdr:nvSpPr>
        <xdr:cNvPr id="7172" name="Text Box 11">
          <a:extLst>
            <a:ext uri="{FF2B5EF4-FFF2-40B4-BE49-F238E27FC236}">
              <a16:creationId xmlns:a16="http://schemas.microsoft.com/office/drawing/2014/main" id="{00000000-0008-0000-0100-0000041C0000}"/>
            </a:ext>
          </a:extLst>
        </xdr:cNvPr>
        <xdr:cNvSpPr txBox="1">
          <a:spLocks noChangeArrowheads="1"/>
        </xdr:cNvSpPr>
      </xdr:nvSpPr>
      <xdr:spPr bwMode="auto">
        <a:xfrm>
          <a:off x="6124575" y="335280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38100</xdr:rowOff>
    </xdr:from>
    <xdr:to>
      <xdr:col>6</xdr:col>
      <xdr:colOff>95250</xdr:colOff>
      <xdr:row>22</xdr:row>
      <xdr:rowOff>76199</xdr:rowOff>
    </xdr:to>
    <xdr:sp macro="" textlink="">
      <xdr:nvSpPr>
        <xdr:cNvPr id="7173" name="Text Box 12">
          <a:extLst>
            <a:ext uri="{FF2B5EF4-FFF2-40B4-BE49-F238E27FC236}">
              <a16:creationId xmlns:a16="http://schemas.microsoft.com/office/drawing/2014/main" id="{00000000-0008-0000-0100-0000051C0000}"/>
            </a:ext>
          </a:extLst>
        </xdr:cNvPr>
        <xdr:cNvSpPr txBox="1">
          <a:spLocks noChangeArrowheads="1"/>
        </xdr:cNvSpPr>
      </xdr:nvSpPr>
      <xdr:spPr bwMode="auto">
        <a:xfrm>
          <a:off x="6124575" y="335280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38100</xdr:rowOff>
    </xdr:from>
    <xdr:to>
      <xdr:col>6</xdr:col>
      <xdr:colOff>95250</xdr:colOff>
      <xdr:row>22</xdr:row>
      <xdr:rowOff>76199</xdr:rowOff>
    </xdr:to>
    <xdr:sp macro="" textlink="">
      <xdr:nvSpPr>
        <xdr:cNvPr id="7174" name="Text Box 13">
          <a:extLst>
            <a:ext uri="{FF2B5EF4-FFF2-40B4-BE49-F238E27FC236}">
              <a16:creationId xmlns:a16="http://schemas.microsoft.com/office/drawing/2014/main" id="{00000000-0008-0000-0100-0000061C0000}"/>
            </a:ext>
          </a:extLst>
        </xdr:cNvPr>
        <xdr:cNvSpPr txBox="1">
          <a:spLocks noChangeArrowheads="1"/>
        </xdr:cNvSpPr>
      </xdr:nvSpPr>
      <xdr:spPr bwMode="auto">
        <a:xfrm>
          <a:off x="6124575" y="335280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38100</xdr:rowOff>
    </xdr:from>
    <xdr:to>
      <xdr:col>6</xdr:col>
      <xdr:colOff>95250</xdr:colOff>
      <xdr:row>22</xdr:row>
      <xdr:rowOff>76199</xdr:rowOff>
    </xdr:to>
    <xdr:sp macro="" textlink="">
      <xdr:nvSpPr>
        <xdr:cNvPr id="7175" name="Text Box 14">
          <a:extLst>
            <a:ext uri="{FF2B5EF4-FFF2-40B4-BE49-F238E27FC236}">
              <a16:creationId xmlns:a16="http://schemas.microsoft.com/office/drawing/2014/main" id="{00000000-0008-0000-0100-0000071C0000}"/>
            </a:ext>
          </a:extLst>
        </xdr:cNvPr>
        <xdr:cNvSpPr txBox="1">
          <a:spLocks noChangeArrowheads="1"/>
        </xdr:cNvSpPr>
      </xdr:nvSpPr>
      <xdr:spPr bwMode="auto">
        <a:xfrm>
          <a:off x="6124575" y="335280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38100</xdr:rowOff>
    </xdr:from>
    <xdr:to>
      <xdr:col>6</xdr:col>
      <xdr:colOff>95250</xdr:colOff>
      <xdr:row>22</xdr:row>
      <xdr:rowOff>76199</xdr:rowOff>
    </xdr:to>
    <xdr:sp macro="" textlink="">
      <xdr:nvSpPr>
        <xdr:cNvPr id="7176" name="Text Box 12">
          <a:extLst>
            <a:ext uri="{FF2B5EF4-FFF2-40B4-BE49-F238E27FC236}">
              <a16:creationId xmlns:a16="http://schemas.microsoft.com/office/drawing/2014/main" id="{00000000-0008-0000-0100-0000081C0000}"/>
            </a:ext>
          </a:extLst>
        </xdr:cNvPr>
        <xdr:cNvSpPr txBox="1">
          <a:spLocks noChangeArrowheads="1"/>
        </xdr:cNvSpPr>
      </xdr:nvSpPr>
      <xdr:spPr bwMode="auto">
        <a:xfrm>
          <a:off x="6124575" y="335280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38100</xdr:rowOff>
    </xdr:from>
    <xdr:to>
      <xdr:col>6</xdr:col>
      <xdr:colOff>76200</xdr:colOff>
      <xdr:row>23</xdr:row>
      <xdr:rowOff>2241</xdr:rowOff>
    </xdr:to>
    <xdr:sp macro="" textlink="">
      <xdr:nvSpPr>
        <xdr:cNvPr id="7178" name="Text Box 3">
          <a:extLst>
            <a:ext uri="{FF2B5EF4-FFF2-40B4-BE49-F238E27FC236}">
              <a16:creationId xmlns:a16="http://schemas.microsoft.com/office/drawing/2014/main" id="{00000000-0008-0000-0100-00000A1C0000}"/>
            </a:ext>
          </a:extLst>
        </xdr:cNvPr>
        <xdr:cNvSpPr txBox="1">
          <a:spLocks noChangeArrowheads="1"/>
        </xdr:cNvSpPr>
      </xdr:nvSpPr>
      <xdr:spPr bwMode="auto">
        <a:xfrm>
          <a:off x="6124575" y="33528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38100</xdr:rowOff>
    </xdr:from>
    <xdr:to>
      <xdr:col>6</xdr:col>
      <xdr:colOff>76200</xdr:colOff>
      <xdr:row>23</xdr:row>
      <xdr:rowOff>2241</xdr:rowOff>
    </xdr:to>
    <xdr:sp macro="" textlink="">
      <xdr:nvSpPr>
        <xdr:cNvPr id="7179" name="Text Box 3">
          <a:extLst>
            <a:ext uri="{FF2B5EF4-FFF2-40B4-BE49-F238E27FC236}">
              <a16:creationId xmlns:a16="http://schemas.microsoft.com/office/drawing/2014/main" id="{00000000-0008-0000-0100-00000B1C0000}"/>
            </a:ext>
          </a:extLst>
        </xdr:cNvPr>
        <xdr:cNvSpPr txBox="1">
          <a:spLocks noChangeArrowheads="1"/>
        </xdr:cNvSpPr>
      </xdr:nvSpPr>
      <xdr:spPr bwMode="auto">
        <a:xfrm>
          <a:off x="6124575" y="33528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38100</xdr:rowOff>
    </xdr:from>
    <xdr:to>
      <xdr:col>6</xdr:col>
      <xdr:colOff>76200</xdr:colOff>
      <xdr:row>23</xdr:row>
      <xdr:rowOff>2241</xdr:rowOff>
    </xdr:to>
    <xdr:sp macro="" textlink="">
      <xdr:nvSpPr>
        <xdr:cNvPr id="7180" name="Text Box 3">
          <a:extLst>
            <a:ext uri="{FF2B5EF4-FFF2-40B4-BE49-F238E27FC236}">
              <a16:creationId xmlns:a16="http://schemas.microsoft.com/office/drawing/2014/main" id="{00000000-0008-0000-0100-00000C1C0000}"/>
            </a:ext>
          </a:extLst>
        </xdr:cNvPr>
        <xdr:cNvSpPr txBox="1">
          <a:spLocks noChangeArrowheads="1"/>
        </xdr:cNvSpPr>
      </xdr:nvSpPr>
      <xdr:spPr bwMode="auto">
        <a:xfrm>
          <a:off x="6124575" y="33528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38100</xdr:rowOff>
    </xdr:from>
    <xdr:to>
      <xdr:col>6</xdr:col>
      <xdr:colOff>76200</xdr:colOff>
      <xdr:row>23</xdr:row>
      <xdr:rowOff>2241</xdr:rowOff>
    </xdr:to>
    <xdr:sp macro="" textlink="">
      <xdr:nvSpPr>
        <xdr:cNvPr id="7181" name="Text Box 3">
          <a:extLst>
            <a:ext uri="{FF2B5EF4-FFF2-40B4-BE49-F238E27FC236}">
              <a16:creationId xmlns:a16="http://schemas.microsoft.com/office/drawing/2014/main" id="{00000000-0008-0000-0100-00000D1C0000}"/>
            </a:ext>
          </a:extLst>
        </xdr:cNvPr>
        <xdr:cNvSpPr txBox="1">
          <a:spLocks noChangeArrowheads="1"/>
        </xdr:cNvSpPr>
      </xdr:nvSpPr>
      <xdr:spPr bwMode="auto">
        <a:xfrm>
          <a:off x="6124575" y="33528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38100</xdr:rowOff>
    </xdr:from>
    <xdr:to>
      <xdr:col>5</xdr:col>
      <xdr:colOff>95250</xdr:colOff>
      <xdr:row>10</xdr:row>
      <xdr:rowOff>76200</xdr:rowOff>
    </xdr:to>
    <xdr:sp macro="" textlink="">
      <xdr:nvSpPr>
        <xdr:cNvPr id="92" name="Text Box 10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SpPr txBox="1">
          <a:spLocks noChangeArrowheads="1"/>
        </xdr:cNvSpPr>
      </xdr:nvSpPr>
      <xdr:spPr bwMode="auto">
        <a:xfrm>
          <a:off x="7055827" y="2177562"/>
          <a:ext cx="95250" cy="1992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38100</xdr:rowOff>
    </xdr:from>
    <xdr:to>
      <xdr:col>5</xdr:col>
      <xdr:colOff>95250</xdr:colOff>
      <xdr:row>10</xdr:row>
      <xdr:rowOff>76200</xdr:rowOff>
    </xdr:to>
    <xdr:sp macro="" textlink="">
      <xdr:nvSpPr>
        <xdr:cNvPr id="93" name="Text Box 11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 txBox="1">
          <a:spLocks noChangeArrowheads="1"/>
        </xdr:cNvSpPr>
      </xdr:nvSpPr>
      <xdr:spPr bwMode="auto">
        <a:xfrm>
          <a:off x="7055827" y="2177562"/>
          <a:ext cx="95250" cy="1992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38100</xdr:rowOff>
    </xdr:from>
    <xdr:to>
      <xdr:col>5</xdr:col>
      <xdr:colOff>95250</xdr:colOff>
      <xdr:row>10</xdr:row>
      <xdr:rowOff>76200</xdr:rowOff>
    </xdr:to>
    <xdr:sp macro="" textlink="">
      <xdr:nvSpPr>
        <xdr:cNvPr id="94" name="Text Box 12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SpPr txBox="1">
          <a:spLocks noChangeArrowheads="1"/>
        </xdr:cNvSpPr>
      </xdr:nvSpPr>
      <xdr:spPr bwMode="auto">
        <a:xfrm>
          <a:off x="7055827" y="2177562"/>
          <a:ext cx="95250" cy="1992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38100</xdr:rowOff>
    </xdr:from>
    <xdr:to>
      <xdr:col>5</xdr:col>
      <xdr:colOff>95250</xdr:colOff>
      <xdr:row>10</xdr:row>
      <xdr:rowOff>76200</xdr:rowOff>
    </xdr:to>
    <xdr:sp macro="" textlink="">
      <xdr:nvSpPr>
        <xdr:cNvPr id="95" name="Text Box 13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 txBox="1">
          <a:spLocks noChangeArrowheads="1"/>
        </xdr:cNvSpPr>
      </xdr:nvSpPr>
      <xdr:spPr bwMode="auto">
        <a:xfrm>
          <a:off x="7055827" y="2177562"/>
          <a:ext cx="95250" cy="1992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38100</xdr:rowOff>
    </xdr:from>
    <xdr:to>
      <xdr:col>5</xdr:col>
      <xdr:colOff>95250</xdr:colOff>
      <xdr:row>10</xdr:row>
      <xdr:rowOff>76200</xdr:rowOff>
    </xdr:to>
    <xdr:sp macro="" textlink="">
      <xdr:nvSpPr>
        <xdr:cNvPr id="96" name="Text Box 14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SpPr txBox="1">
          <a:spLocks noChangeArrowheads="1"/>
        </xdr:cNvSpPr>
      </xdr:nvSpPr>
      <xdr:spPr bwMode="auto">
        <a:xfrm>
          <a:off x="7055827" y="2177562"/>
          <a:ext cx="95250" cy="1992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38100</xdr:rowOff>
    </xdr:from>
    <xdr:to>
      <xdr:col>5</xdr:col>
      <xdr:colOff>95250</xdr:colOff>
      <xdr:row>10</xdr:row>
      <xdr:rowOff>76200</xdr:rowOff>
    </xdr:to>
    <xdr:sp macro="" textlink="">
      <xdr:nvSpPr>
        <xdr:cNvPr id="97" name="Text Box 12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SpPr txBox="1">
          <a:spLocks noChangeArrowheads="1"/>
        </xdr:cNvSpPr>
      </xdr:nvSpPr>
      <xdr:spPr bwMode="auto">
        <a:xfrm>
          <a:off x="7055827" y="2177562"/>
          <a:ext cx="95250" cy="1992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38100</xdr:rowOff>
    </xdr:from>
    <xdr:to>
      <xdr:col>5</xdr:col>
      <xdr:colOff>95250</xdr:colOff>
      <xdr:row>10</xdr:row>
      <xdr:rowOff>76200</xdr:rowOff>
    </xdr:to>
    <xdr:sp macro="" textlink="">
      <xdr:nvSpPr>
        <xdr:cNvPr id="98" name="Text Box 14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SpPr txBox="1">
          <a:spLocks noChangeArrowheads="1"/>
        </xdr:cNvSpPr>
      </xdr:nvSpPr>
      <xdr:spPr bwMode="auto">
        <a:xfrm>
          <a:off x="7055827" y="2177562"/>
          <a:ext cx="95250" cy="1992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38100</xdr:rowOff>
    </xdr:from>
    <xdr:to>
      <xdr:col>5</xdr:col>
      <xdr:colOff>76200</xdr:colOff>
      <xdr:row>11</xdr:row>
      <xdr:rowOff>0</xdr:rowOff>
    </xdr:to>
    <xdr:sp macro="" textlink="">
      <xdr:nvSpPr>
        <xdr:cNvPr id="99" name="Text Box 3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SpPr txBox="1">
          <a:spLocks noChangeArrowheads="1"/>
        </xdr:cNvSpPr>
      </xdr:nvSpPr>
      <xdr:spPr bwMode="auto">
        <a:xfrm>
          <a:off x="7055827" y="2177562"/>
          <a:ext cx="76200" cy="3135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38100</xdr:rowOff>
    </xdr:from>
    <xdr:to>
      <xdr:col>5</xdr:col>
      <xdr:colOff>76200</xdr:colOff>
      <xdr:row>11</xdr:row>
      <xdr:rowOff>0</xdr:rowOff>
    </xdr:to>
    <xdr:sp macro="" textlink="">
      <xdr:nvSpPr>
        <xdr:cNvPr id="100" name="Text Box 3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SpPr txBox="1">
          <a:spLocks noChangeArrowheads="1"/>
        </xdr:cNvSpPr>
      </xdr:nvSpPr>
      <xdr:spPr bwMode="auto">
        <a:xfrm>
          <a:off x="7055827" y="2177562"/>
          <a:ext cx="76200" cy="3135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38100</xdr:rowOff>
    </xdr:from>
    <xdr:to>
      <xdr:col>5</xdr:col>
      <xdr:colOff>76200</xdr:colOff>
      <xdr:row>11</xdr:row>
      <xdr:rowOff>0</xdr:rowOff>
    </xdr:to>
    <xdr:sp macro="" textlink="">
      <xdr:nvSpPr>
        <xdr:cNvPr id="101" name="Text Box 3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SpPr txBox="1">
          <a:spLocks noChangeArrowheads="1"/>
        </xdr:cNvSpPr>
      </xdr:nvSpPr>
      <xdr:spPr bwMode="auto">
        <a:xfrm>
          <a:off x="7055827" y="2177562"/>
          <a:ext cx="76200" cy="3135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38100</xdr:rowOff>
    </xdr:from>
    <xdr:to>
      <xdr:col>5</xdr:col>
      <xdr:colOff>76200</xdr:colOff>
      <xdr:row>11</xdr:row>
      <xdr:rowOff>0</xdr:rowOff>
    </xdr:to>
    <xdr:sp macro="" textlink="">
      <xdr:nvSpPr>
        <xdr:cNvPr id="102" name="Text Box 3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SpPr txBox="1">
          <a:spLocks noChangeArrowheads="1"/>
        </xdr:cNvSpPr>
      </xdr:nvSpPr>
      <xdr:spPr bwMode="auto">
        <a:xfrm>
          <a:off x="7055827" y="2177562"/>
          <a:ext cx="76200" cy="3135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9</xdr:row>
      <xdr:rowOff>38100</xdr:rowOff>
    </xdr:from>
    <xdr:to>
      <xdr:col>7</xdr:col>
      <xdr:colOff>95250</xdr:colOff>
      <xdr:row>10</xdr:row>
      <xdr:rowOff>76200</xdr:rowOff>
    </xdr:to>
    <xdr:sp macro="" textlink="">
      <xdr:nvSpPr>
        <xdr:cNvPr id="90" name="Text Box 10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SpPr txBox="1">
          <a:spLocks noChangeArrowheads="1"/>
        </xdr:cNvSpPr>
      </xdr:nvSpPr>
      <xdr:spPr bwMode="auto">
        <a:xfrm>
          <a:off x="7037294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9</xdr:row>
      <xdr:rowOff>38100</xdr:rowOff>
    </xdr:from>
    <xdr:to>
      <xdr:col>7</xdr:col>
      <xdr:colOff>95250</xdr:colOff>
      <xdr:row>10</xdr:row>
      <xdr:rowOff>76200</xdr:rowOff>
    </xdr:to>
    <xdr:sp macro="" textlink="">
      <xdr:nvSpPr>
        <xdr:cNvPr id="91" name="Text Box 11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SpPr txBox="1">
          <a:spLocks noChangeArrowheads="1"/>
        </xdr:cNvSpPr>
      </xdr:nvSpPr>
      <xdr:spPr bwMode="auto">
        <a:xfrm>
          <a:off x="7037294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9</xdr:row>
      <xdr:rowOff>38100</xdr:rowOff>
    </xdr:from>
    <xdr:to>
      <xdr:col>7</xdr:col>
      <xdr:colOff>95250</xdr:colOff>
      <xdr:row>10</xdr:row>
      <xdr:rowOff>76200</xdr:rowOff>
    </xdr:to>
    <xdr:sp macro="" textlink="">
      <xdr:nvSpPr>
        <xdr:cNvPr id="103" name="Text Box 12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 txBox="1">
          <a:spLocks noChangeArrowheads="1"/>
        </xdr:cNvSpPr>
      </xdr:nvSpPr>
      <xdr:spPr bwMode="auto">
        <a:xfrm>
          <a:off x="7037294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9</xdr:row>
      <xdr:rowOff>38100</xdr:rowOff>
    </xdr:from>
    <xdr:to>
      <xdr:col>7</xdr:col>
      <xdr:colOff>95250</xdr:colOff>
      <xdr:row>10</xdr:row>
      <xdr:rowOff>76200</xdr:rowOff>
    </xdr:to>
    <xdr:sp macro="" textlink="">
      <xdr:nvSpPr>
        <xdr:cNvPr id="104" name="Text Box 13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SpPr txBox="1">
          <a:spLocks noChangeArrowheads="1"/>
        </xdr:cNvSpPr>
      </xdr:nvSpPr>
      <xdr:spPr bwMode="auto">
        <a:xfrm>
          <a:off x="7037294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9</xdr:row>
      <xdr:rowOff>38100</xdr:rowOff>
    </xdr:from>
    <xdr:to>
      <xdr:col>7</xdr:col>
      <xdr:colOff>95250</xdr:colOff>
      <xdr:row>10</xdr:row>
      <xdr:rowOff>76200</xdr:rowOff>
    </xdr:to>
    <xdr:sp macro="" textlink="">
      <xdr:nvSpPr>
        <xdr:cNvPr id="105" name="Text Box 14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SpPr txBox="1">
          <a:spLocks noChangeArrowheads="1"/>
        </xdr:cNvSpPr>
      </xdr:nvSpPr>
      <xdr:spPr bwMode="auto">
        <a:xfrm>
          <a:off x="7037294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9</xdr:row>
      <xdr:rowOff>38100</xdr:rowOff>
    </xdr:from>
    <xdr:to>
      <xdr:col>7</xdr:col>
      <xdr:colOff>95250</xdr:colOff>
      <xdr:row>10</xdr:row>
      <xdr:rowOff>76200</xdr:rowOff>
    </xdr:to>
    <xdr:sp macro="" textlink="">
      <xdr:nvSpPr>
        <xdr:cNvPr id="106" name="Text Box 12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SpPr txBox="1">
          <a:spLocks noChangeArrowheads="1"/>
        </xdr:cNvSpPr>
      </xdr:nvSpPr>
      <xdr:spPr bwMode="auto">
        <a:xfrm>
          <a:off x="7037294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9</xdr:row>
      <xdr:rowOff>38100</xdr:rowOff>
    </xdr:from>
    <xdr:to>
      <xdr:col>7</xdr:col>
      <xdr:colOff>95250</xdr:colOff>
      <xdr:row>10</xdr:row>
      <xdr:rowOff>76200</xdr:rowOff>
    </xdr:to>
    <xdr:sp macro="" textlink="">
      <xdr:nvSpPr>
        <xdr:cNvPr id="107" name="Text Box 1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SpPr txBox="1">
          <a:spLocks noChangeArrowheads="1"/>
        </xdr:cNvSpPr>
      </xdr:nvSpPr>
      <xdr:spPr bwMode="auto">
        <a:xfrm>
          <a:off x="7037294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9</xdr:row>
      <xdr:rowOff>38100</xdr:rowOff>
    </xdr:from>
    <xdr:to>
      <xdr:col>7</xdr:col>
      <xdr:colOff>76200</xdr:colOff>
      <xdr:row>11</xdr:row>
      <xdr:rowOff>0</xdr:rowOff>
    </xdr:to>
    <xdr:sp macro="" textlink="">
      <xdr:nvSpPr>
        <xdr:cNvPr id="108" name="Text Box 3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SpPr txBox="1">
          <a:spLocks noChangeArrowheads="1"/>
        </xdr:cNvSpPr>
      </xdr:nvSpPr>
      <xdr:spPr bwMode="auto">
        <a:xfrm>
          <a:off x="7037294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9</xdr:row>
      <xdr:rowOff>38100</xdr:rowOff>
    </xdr:from>
    <xdr:to>
      <xdr:col>7</xdr:col>
      <xdr:colOff>76200</xdr:colOff>
      <xdr:row>11</xdr:row>
      <xdr:rowOff>0</xdr:rowOff>
    </xdr:to>
    <xdr:sp macro="" textlink="">
      <xdr:nvSpPr>
        <xdr:cNvPr id="109" name="Text Box 3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SpPr txBox="1">
          <a:spLocks noChangeArrowheads="1"/>
        </xdr:cNvSpPr>
      </xdr:nvSpPr>
      <xdr:spPr bwMode="auto">
        <a:xfrm>
          <a:off x="7037294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9</xdr:row>
      <xdr:rowOff>38100</xdr:rowOff>
    </xdr:from>
    <xdr:to>
      <xdr:col>7</xdr:col>
      <xdr:colOff>76200</xdr:colOff>
      <xdr:row>11</xdr:row>
      <xdr:rowOff>0</xdr:rowOff>
    </xdr:to>
    <xdr:sp macro="" textlink="">
      <xdr:nvSpPr>
        <xdr:cNvPr id="110" name="Text Box 3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SpPr txBox="1">
          <a:spLocks noChangeArrowheads="1"/>
        </xdr:cNvSpPr>
      </xdr:nvSpPr>
      <xdr:spPr bwMode="auto">
        <a:xfrm>
          <a:off x="7037294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9</xdr:row>
      <xdr:rowOff>38100</xdr:rowOff>
    </xdr:from>
    <xdr:to>
      <xdr:col>7</xdr:col>
      <xdr:colOff>76200</xdr:colOff>
      <xdr:row>11</xdr:row>
      <xdr:rowOff>0</xdr:rowOff>
    </xdr:to>
    <xdr:sp macro="" textlink="">
      <xdr:nvSpPr>
        <xdr:cNvPr id="111" name="Text Box 3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 txBox="1">
          <a:spLocks noChangeArrowheads="1"/>
        </xdr:cNvSpPr>
      </xdr:nvSpPr>
      <xdr:spPr bwMode="auto">
        <a:xfrm>
          <a:off x="7037294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9</xdr:row>
      <xdr:rowOff>38100</xdr:rowOff>
    </xdr:from>
    <xdr:to>
      <xdr:col>7</xdr:col>
      <xdr:colOff>95250</xdr:colOff>
      <xdr:row>10</xdr:row>
      <xdr:rowOff>76200</xdr:rowOff>
    </xdr:to>
    <xdr:sp macro="" textlink="">
      <xdr:nvSpPr>
        <xdr:cNvPr id="112" name="Text Box 10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 txBox="1">
          <a:spLocks noChangeArrowheads="1"/>
        </xdr:cNvSpPr>
      </xdr:nvSpPr>
      <xdr:spPr bwMode="auto">
        <a:xfrm>
          <a:off x="7171765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9</xdr:row>
      <xdr:rowOff>38100</xdr:rowOff>
    </xdr:from>
    <xdr:to>
      <xdr:col>7</xdr:col>
      <xdr:colOff>95250</xdr:colOff>
      <xdr:row>10</xdr:row>
      <xdr:rowOff>76200</xdr:rowOff>
    </xdr:to>
    <xdr:sp macro="" textlink="">
      <xdr:nvSpPr>
        <xdr:cNvPr id="113" name="Text Box 11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 txBox="1">
          <a:spLocks noChangeArrowheads="1"/>
        </xdr:cNvSpPr>
      </xdr:nvSpPr>
      <xdr:spPr bwMode="auto">
        <a:xfrm>
          <a:off x="7171765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9</xdr:row>
      <xdr:rowOff>38100</xdr:rowOff>
    </xdr:from>
    <xdr:to>
      <xdr:col>7</xdr:col>
      <xdr:colOff>95250</xdr:colOff>
      <xdr:row>10</xdr:row>
      <xdr:rowOff>76200</xdr:rowOff>
    </xdr:to>
    <xdr:sp macro="" textlink="">
      <xdr:nvSpPr>
        <xdr:cNvPr id="114" name="Text Box 12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 txBox="1">
          <a:spLocks noChangeArrowheads="1"/>
        </xdr:cNvSpPr>
      </xdr:nvSpPr>
      <xdr:spPr bwMode="auto">
        <a:xfrm>
          <a:off x="7171765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9</xdr:row>
      <xdr:rowOff>38100</xdr:rowOff>
    </xdr:from>
    <xdr:to>
      <xdr:col>7</xdr:col>
      <xdr:colOff>95250</xdr:colOff>
      <xdr:row>10</xdr:row>
      <xdr:rowOff>76200</xdr:rowOff>
    </xdr:to>
    <xdr:sp macro="" textlink="">
      <xdr:nvSpPr>
        <xdr:cNvPr id="115" name="Text Box 13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 txBox="1">
          <a:spLocks noChangeArrowheads="1"/>
        </xdr:cNvSpPr>
      </xdr:nvSpPr>
      <xdr:spPr bwMode="auto">
        <a:xfrm>
          <a:off x="7171765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9</xdr:row>
      <xdr:rowOff>38100</xdr:rowOff>
    </xdr:from>
    <xdr:to>
      <xdr:col>7</xdr:col>
      <xdr:colOff>95250</xdr:colOff>
      <xdr:row>10</xdr:row>
      <xdr:rowOff>76200</xdr:rowOff>
    </xdr:to>
    <xdr:sp macro="" textlink="">
      <xdr:nvSpPr>
        <xdr:cNvPr id="116" name="Text Box 14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 txBox="1">
          <a:spLocks noChangeArrowheads="1"/>
        </xdr:cNvSpPr>
      </xdr:nvSpPr>
      <xdr:spPr bwMode="auto">
        <a:xfrm>
          <a:off x="7171765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9</xdr:row>
      <xdr:rowOff>38100</xdr:rowOff>
    </xdr:from>
    <xdr:to>
      <xdr:col>7</xdr:col>
      <xdr:colOff>95250</xdr:colOff>
      <xdr:row>10</xdr:row>
      <xdr:rowOff>76200</xdr:rowOff>
    </xdr:to>
    <xdr:sp macro="" textlink="">
      <xdr:nvSpPr>
        <xdr:cNvPr id="117" name="Text Box 12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 txBox="1">
          <a:spLocks noChangeArrowheads="1"/>
        </xdr:cNvSpPr>
      </xdr:nvSpPr>
      <xdr:spPr bwMode="auto">
        <a:xfrm>
          <a:off x="7171765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9</xdr:row>
      <xdr:rowOff>38100</xdr:rowOff>
    </xdr:from>
    <xdr:to>
      <xdr:col>7</xdr:col>
      <xdr:colOff>95250</xdr:colOff>
      <xdr:row>10</xdr:row>
      <xdr:rowOff>76200</xdr:rowOff>
    </xdr:to>
    <xdr:sp macro="" textlink="">
      <xdr:nvSpPr>
        <xdr:cNvPr id="118" name="Text Box 14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 txBox="1">
          <a:spLocks noChangeArrowheads="1"/>
        </xdr:cNvSpPr>
      </xdr:nvSpPr>
      <xdr:spPr bwMode="auto">
        <a:xfrm>
          <a:off x="7171765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9</xdr:row>
      <xdr:rowOff>38100</xdr:rowOff>
    </xdr:from>
    <xdr:to>
      <xdr:col>7</xdr:col>
      <xdr:colOff>76200</xdr:colOff>
      <xdr:row>11</xdr:row>
      <xdr:rowOff>0</xdr:rowOff>
    </xdr:to>
    <xdr:sp macro="" textlink="">
      <xdr:nvSpPr>
        <xdr:cNvPr id="119" name="Text Box 3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 txBox="1">
          <a:spLocks noChangeArrowheads="1"/>
        </xdr:cNvSpPr>
      </xdr:nvSpPr>
      <xdr:spPr bwMode="auto">
        <a:xfrm>
          <a:off x="7171765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9</xdr:row>
      <xdr:rowOff>38100</xdr:rowOff>
    </xdr:from>
    <xdr:to>
      <xdr:col>7</xdr:col>
      <xdr:colOff>76200</xdr:colOff>
      <xdr:row>11</xdr:row>
      <xdr:rowOff>0</xdr:rowOff>
    </xdr:to>
    <xdr:sp macro="" textlink="">
      <xdr:nvSpPr>
        <xdr:cNvPr id="120" name="Text Box 3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 txBox="1">
          <a:spLocks noChangeArrowheads="1"/>
        </xdr:cNvSpPr>
      </xdr:nvSpPr>
      <xdr:spPr bwMode="auto">
        <a:xfrm>
          <a:off x="7171765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9</xdr:row>
      <xdr:rowOff>38100</xdr:rowOff>
    </xdr:from>
    <xdr:to>
      <xdr:col>7</xdr:col>
      <xdr:colOff>76200</xdr:colOff>
      <xdr:row>11</xdr:row>
      <xdr:rowOff>0</xdr:rowOff>
    </xdr:to>
    <xdr:sp macro="" textlink="">
      <xdr:nvSpPr>
        <xdr:cNvPr id="121" name="Text Box 3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 txBox="1">
          <a:spLocks noChangeArrowheads="1"/>
        </xdr:cNvSpPr>
      </xdr:nvSpPr>
      <xdr:spPr bwMode="auto">
        <a:xfrm>
          <a:off x="7171765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9</xdr:row>
      <xdr:rowOff>38100</xdr:rowOff>
    </xdr:from>
    <xdr:to>
      <xdr:col>7</xdr:col>
      <xdr:colOff>76200</xdr:colOff>
      <xdr:row>11</xdr:row>
      <xdr:rowOff>0</xdr:rowOff>
    </xdr:to>
    <xdr:sp macro="" textlink="">
      <xdr:nvSpPr>
        <xdr:cNvPr id="122" name="Text Box 3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 txBox="1">
          <a:spLocks noChangeArrowheads="1"/>
        </xdr:cNvSpPr>
      </xdr:nvSpPr>
      <xdr:spPr bwMode="auto">
        <a:xfrm>
          <a:off x="7171765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38100</xdr:rowOff>
    </xdr:from>
    <xdr:to>
      <xdr:col>7</xdr:col>
      <xdr:colOff>95250</xdr:colOff>
      <xdr:row>22</xdr:row>
      <xdr:rowOff>76199</xdr:rowOff>
    </xdr:to>
    <xdr:sp macro="" textlink="">
      <xdr:nvSpPr>
        <xdr:cNvPr id="123" name="Text Box 1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 txBox="1">
          <a:spLocks noChangeArrowheads="1"/>
        </xdr:cNvSpPr>
      </xdr:nvSpPr>
      <xdr:spPr bwMode="auto">
        <a:xfrm>
          <a:off x="7171765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38100</xdr:rowOff>
    </xdr:from>
    <xdr:to>
      <xdr:col>7</xdr:col>
      <xdr:colOff>95250</xdr:colOff>
      <xdr:row>22</xdr:row>
      <xdr:rowOff>76199</xdr:rowOff>
    </xdr:to>
    <xdr:sp macro="" textlink="">
      <xdr:nvSpPr>
        <xdr:cNvPr id="124" name="Text Box 1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 txBox="1">
          <a:spLocks noChangeArrowheads="1"/>
        </xdr:cNvSpPr>
      </xdr:nvSpPr>
      <xdr:spPr bwMode="auto">
        <a:xfrm>
          <a:off x="7171765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38100</xdr:rowOff>
    </xdr:from>
    <xdr:to>
      <xdr:col>7</xdr:col>
      <xdr:colOff>95250</xdr:colOff>
      <xdr:row>22</xdr:row>
      <xdr:rowOff>76199</xdr:rowOff>
    </xdr:to>
    <xdr:sp macro="" textlink="">
      <xdr:nvSpPr>
        <xdr:cNvPr id="125" name="Text Box 1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 txBox="1">
          <a:spLocks noChangeArrowheads="1"/>
        </xdr:cNvSpPr>
      </xdr:nvSpPr>
      <xdr:spPr bwMode="auto">
        <a:xfrm>
          <a:off x="7171765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38100</xdr:rowOff>
    </xdr:from>
    <xdr:to>
      <xdr:col>7</xdr:col>
      <xdr:colOff>95250</xdr:colOff>
      <xdr:row>22</xdr:row>
      <xdr:rowOff>76199</xdr:rowOff>
    </xdr:to>
    <xdr:sp macro="" textlink="">
      <xdr:nvSpPr>
        <xdr:cNvPr id="126" name="Text Box 1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 txBox="1">
          <a:spLocks noChangeArrowheads="1"/>
        </xdr:cNvSpPr>
      </xdr:nvSpPr>
      <xdr:spPr bwMode="auto">
        <a:xfrm>
          <a:off x="7171765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38100</xdr:rowOff>
    </xdr:from>
    <xdr:to>
      <xdr:col>7</xdr:col>
      <xdr:colOff>95250</xdr:colOff>
      <xdr:row>22</xdr:row>
      <xdr:rowOff>76199</xdr:rowOff>
    </xdr:to>
    <xdr:sp macro="" textlink="">
      <xdr:nvSpPr>
        <xdr:cNvPr id="127" name="Text Box 1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 txBox="1">
          <a:spLocks noChangeArrowheads="1"/>
        </xdr:cNvSpPr>
      </xdr:nvSpPr>
      <xdr:spPr bwMode="auto">
        <a:xfrm>
          <a:off x="7171765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38100</xdr:rowOff>
    </xdr:from>
    <xdr:to>
      <xdr:col>7</xdr:col>
      <xdr:colOff>95250</xdr:colOff>
      <xdr:row>22</xdr:row>
      <xdr:rowOff>76199</xdr:rowOff>
    </xdr:to>
    <xdr:sp macro="" textlink="">
      <xdr:nvSpPr>
        <xdr:cNvPr id="128" name="Text Box 12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 txBox="1">
          <a:spLocks noChangeArrowheads="1"/>
        </xdr:cNvSpPr>
      </xdr:nvSpPr>
      <xdr:spPr bwMode="auto">
        <a:xfrm>
          <a:off x="7171765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38100</xdr:rowOff>
    </xdr:from>
    <xdr:to>
      <xdr:col>7</xdr:col>
      <xdr:colOff>76200</xdr:colOff>
      <xdr:row>23</xdr:row>
      <xdr:rowOff>2241</xdr:rowOff>
    </xdr:to>
    <xdr:sp macro="" textlink="">
      <xdr:nvSpPr>
        <xdr:cNvPr id="129" name="Text Box 3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 txBox="1">
          <a:spLocks noChangeArrowheads="1"/>
        </xdr:cNvSpPr>
      </xdr:nvSpPr>
      <xdr:spPr bwMode="auto">
        <a:xfrm>
          <a:off x="7171765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38100</xdr:rowOff>
    </xdr:from>
    <xdr:to>
      <xdr:col>7</xdr:col>
      <xdr:colOff>76200</xdr:colOff>
      <xdr:row>23</xdr:row>
      <xdr:rowOff>2241</xdr:rowOff>
    </xdr:to>
    <xdr:sp macro="" textlink="">
      <xdr:nvSpPr>
        <xdr:cNvPr id="130" name="Text Box 3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 txBox="1">
          <a:spLocks noChangeArrowheads="1"/>
        </xdr:cNvSpPr>
      </xdr:nvSpPr>
      <xdr:spPr bwMode="auto">
        <a:xfrm>
          <a:off x="7171765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38100</xdr:rowOff>
    </xdr:from>
    <xdr:to>
      <xdr:col>7</xdr:col>
      <xdr:colOff>76200</xdr:colOff>
      <xdr:row>23</xdr:row>
      <xdr:rowOff>2241</xdr:rowOff>
    </xdr:to>
    <xdr:sp macro="" textlink="">
      <xdr:nvSpPr>
        <xdr:cNvPr id="131" name="Text Box 3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 txBox="1">
          <a:spLocks noChangeArrowheads="1"/>
        </xdr:cNvSpPr>
      </xdr:nvSpPr>
      <xdr:spPr bwMode="auto">
        <a:xfrm>
          <a:off x="7171765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38100</xdr:rowOff>
    </xdr:from>
    <xdr:to>
      <xdr:col>7</xdr:col>
      <xdr:colOff>76200</xdr:colOff>
      <xdr:row>23</xdr:row>
      <xdr:rowOff>2241</xdr:rowOff>
    </xdr:to>
    <xdr:sp macro="" textlink="">
      <xdr:nvSpPr>
        <xdr:cNvPr id="132" name="Text Box 3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 txBox="1">
          <a:spLocks noChangeArrowheads="1"/>
        </xdr:cNvSpPr>
      </xdr:nvSpPr>
      <xdr:spPr bwMode="auto">
        <a:xfrm>
          <a:off x="7171765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0</xdr:colOff>
      <xdr:row>9</xdr:row>
      <xdr:rowOff>38100</xdr:rowOff>
    </xdr:from>
    <xdr:to>
      <xdr:col>8</xdr:col>
      <xdr:colOff>95250</xdr:colOff>
      <xdr:row>10</xdr:row>
      <xdr:rowOff>76200</xdr:rowOff>
    </xdr:to>
    <xdr:sp macro="" textlink="">
      <xdr:nvSpPr>
        <xdr:cNvPr id="133" name="Text Box 1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 txBox="1">
          <a:spLocks noChangeArrowheads="1"/>
        </xdr:cNvSpPr>
      </xdr:nvSpPr>
      <xdr:spPr bwMode="auto">
        <a:xfrm>
          <a:off x="8090647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0</xdr:colOff>
      <xdr:row>9</xdr:row>
      <xdr:rowOff>38100</xdr:rowOff>
    </xdr:from>
    <xdr:to>
      <xdr:col>8</xdr:col>
      <xdr:colOff>95250</xdr:colOff>
      <xdr:row>10</xdr:row>
      <xdr:rowOff>76200</xdr:rowOff>
    </xdr:to>
    <xdr:sp macro="" textlink="">
      <xdr:nvSpPr>
        <xdr:cNvPr id="134" name="Text Box 1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 txBox="1">
          <a:spLocks noChangeArrowheads="1"/>
        </xdr:cNvSpPr>
      </xdr:nvSpPr>
      <xdr:spPr bwMode="auto">
        <a:xfrm>
          <a:off x="8090647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0</xdr:colOff>
      <xdr:row>9</xdr:row>
      <xdr:rowOff>38100</xdr:rowOff>
    </xdr:from>
    <xdr:to>
      <xdr:col>8</xdr:col>
      <xdr:colOff>95250</xdr:colOff>
      <xdr:row>10</xdr:row>
      <xdr:rowOff>76200</xdr:rowOff>
    </xdr:to>
    <xdr:sp macro="" textlink="">
      <xdr:nvSpPr>
        <xdr:cNvPr id="135" name="Text Box 1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 txBox="1">
          <a:spLocks noChangeArrowheads="1"/>
        </xdr:cNvSpPr>
      </xdr:nvSpPr>
      <xdr:spPr bwMode="auto">
        <a:xfrm>
          <a:off x="8090647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0</xdr:colOff>
      <xdr:row>9</xdr:row>
      <xdr:rowOff>38100</xdr:rowOff>
    </xdr:from>
    <xdr:to>
      <xdr:col>8</xdr:col>
      <xdr:colOff>95250</xdr:colOff>
      <xdr:row>10</xdr:row>
      <xdr:rowOff>76200</xdr:rowOff>
    </xdr:to>
    <xdr:sp macro="" textlink="">
      <xdr:nvSpPr>
        <xdr:cNvPr id="136" name="Text Box 1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 txBox="1">
          <a:spLocks noChangeArrowheads="1"/>
        </xdr:cNvSpPr>
      </xdr:nvSpPr>
      <xdr:spPr bwMode="auto">
        <a:xfrm>
          <a:off x="8090647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0</xdr:colOff>
      <xdr:row>9</xdr:row>
      <xdr:rowOff>38100</xdr:rowOff>
    </xdr:from>
    <xdr:to>
      <xdr:col>8</xdr:col>
      <xdr:colOff>95250</xdr:colOff>
      <xdr:row>10</xdr:row>
      <xdr:rowOff>76200</xdr:rowOff>
    </xdr:to>
    <xdr:sp macro="" textlink="">
      <xdr:nvSpPr>
        <xdr:cNvPr id="137" name="Text Box 1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 txBox="1">
          <a:spLocks noChangeArrowheads="1"/>
        </xdr:cNvSpPr>
      </xdr:nvSpPr>
      <xdr:spPr bwMode="auto">
        <a:xfrm>
          <a:off x="8090647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0</xdr:colOff>
      <xdr:row>9</xdr:row>
      <xdr:rowOff>38100</xdr:rowOff>
    </xdr:from>
    <xdr:to>
      <xdr:col>8</xdr:col>
      <xdr:colOff>95250</xdr:colOff>
      <xdr:row>10</xdr:row>
      <xdr:rowOff>76200</xdr:rowOff>
    </xdr:to>
    <xdr:sp macro="" textlink="">
      <xdr:nvSpPr>
        <xdr:cNvPr id="138" name="Text Box 12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 txBox="1">
          <a:spLocks noChangeArrowheads="1"/>
        </xdr:cNvSpPr>
      </xdr:nvSpPr>
      <xdr:spPr bwMode="auto">
        <a:xfrm>
          <a:off x="8090647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0</xdr:colOff>
      <xdr:row>9</xdr:row>
      <xdr:rowOff>38100</xdr:rowOff>
    </xdr:from>
    <xdr:to>
      <xdr:col>8</xdr:col>
      <xdr:colOff>95250</xdr:colOff>
      <xdr:row>10</xdr:row>
      <xdr:rowOff>76200</xdr:rowOff>
    </xdr:to>
    <xdr:sp macro="" textlink="">
      <xdr:nvSpPr>
        <xdr:cNvPr id="139" name="Text Box 14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 txBox="1">
          <a:spLocks noChangeArrowheads="1"/>
        </xdr:cNvSpPr>
      </xdr:nvSpPr>
      <xdr:spPr bwMode="auto">
        <a:xfrm>
          <a:off x="8090647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0</xdr:colOff>
      <xdr:row>9</xdr:row>
      <xdr:rowOff>38100</xdr:rowOff>
    </xdr:from>
    <xdr:to>
      <xdr:col>8</xdr:col>
      <xdr:colOff>76200</xdr:colOff>
      <xdr:row>11</xdr:row>
      <xdr:rowOff>0</xdr:rowOff>
    </xdr:to>
    <xdr:sp macro="" textlink="">
      <xdr:nvSpPr>
        <xdr:cNvPr id="140" name="Text Box 3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 txBox="1">
          <a:spLocks noChangeArrowheads="1"/>
        </xdr:cNvSpPr>
      </xdr:nvSpPr>
      <xdr:spPr bwMode="auto">
        <a:xfrm>
          <a:off x="8090647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0</xdr:colOff>
      <xdr:row>9</xdr:row>
      <xdr:rowOff>38100</xdr:rowOff>
    </xdr:from>
    <xdr:to>
      <xdr:col>8</xdr:col>
      <xdr:colOff>76200</xdr:colOff>
      <xdr:row>11</xdr:row>
      <xdr:rowOff>0</xdr:rowOff>
    </xdr:to>
    <xdr:sp macro="" textlink="">
      <xdr:nvSpPr>
        <xdr:cNvPr id="141" name="Text Box 3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 txBox="1">
          <a:spLocks noChangeArrowheads="1"/>
        </xdr:cNvSpPr>
      </xdr:nvSpPr>
      <xdr:spPr bwMode="auto">
        <a:xfrm>
          <a:off x="8090647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0</xdr:colOff>
      <xdr:row>9</xdr:row>
      <xdr:rowOff>38100</xdr:rowOff>
    </xdr:from>
    <xdr:to>
      <xdr:col>8</xdr:col>
      <xdr:colOff>76200</xdr:colOff>
      <xdr:row>11</xdr:row>
      <xdr:rowOff>0</xdr:rowOff>
    </xdr:to>
    <xdr:sp macro="" textlink="">
      <xdr:nvSpPr>
        <xdr:cNvPr id="142" name="Text Box 3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 txBox="1">
          <a:spLocks noChangeArrowheads="1"/>
        </xdr:cNvSpPr>
      </xdr:nvSpPr>
      <xdr:spPr bwMode="auto">
        <a:xfrm>
          <a:off x="8090647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0</xdr:colOff>
      <xdr:row>9</xdr:row>
      <xdr:rowOff>38100</xdr:rowOff>
    </xdr:from>
    <xdr:to>
      <xdr:col>8</xdr:col>
      <xdr:colOff>76200</xdr:colOff>
      <xdr:row>11</xdr:row>
      <xdr:rowOff>0</xdr:rowOff>
    </xdr:to>
    <xdr:sp macro="" textlink="">
      <xdr:nvSpPr>
        <xdr:cNvPr id="143" name="Text Box 3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 txBox="1">
          <a:spLocks noChangeArrowheads="1"/>
        </xdr:cNvSpPr>
      </xdr:nvSpPr>
      <xdr:spPr bwMode="auto">
        <a:xfrm>
          <a:off x="8090647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0</xdr:colOff>
      <xdr:row>9</xdr:row>
      <xdr:rowOff>38100</xdr:rowOff>
    </xdr:from>
    <xdr:to>
      <xdr:col>8</xdr:col>
      <xdr:colOff>95250</xdr:colOff>
      <xdr:row>10</xdr:row>
      <xdr:rowOff>76200</xdr:rowOff>
    </xdr:to>
    <xdr:sp macro="" textlink="">
      <xdr:nvSpPr>
        <xdr:cNvPr id="144" name="Text Box 10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 txBox="1">
          <a:spLocks noChangeArrowheads="1"/>
        </xdr:cNvSpPr>
      </xdr:nvSpPr>
      <xdr:spPr bwMode="auto">
        <a:xfrm>
          <a:off x="8090647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0</xdr:colOff>
      <xdr:row>9</xdr:row>
      <xdr:rowOff>38100</xdr:rowOff>
    </xdr:from>
    <xdr:to>
      <xdr:col>8</xdr:col>
      <xdr:colOff>95250</xdr:colOff>
      <xdr:row>10</xdr:row>
      <xdr:rowOff>76200</xdr:rowOff>
    </xdr:to>
    <xdr:sp macro="" textlink="">
      <xdr:nvSpPr>
        <xdr:cNvPr id="145" name="Text Box 11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 txBox="1">
          <a:spLocks noChangeArrowheads="1"/>
        </xdr:cNvSpPr>
      </xdr:nvSpPr>
      <xdr:spPr bwMode="auto">
        <a:xfrm>
          <a:off x="8090647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0</xdr:colOff>
      <xdr:row>9</xdr:row>
      <xdr:rowOff>38100</xdr:rowOff>
    </xdr:from>
    <xdr:to>
      <xdr:col>8</xdr:col>
      <xdr:colOff>95250</xdr:colOff>
      <xdr:row>10</xdr:row>
      <xdr:rowOff>76200</xdr:rowOff>
    </xdr:to>
    <xdr:sp macro="" textlink="">
      <xdr:nvSpPr>
        <xdr:cNvPr id="146" name="Text Box 12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 txBox="1">
          <a:spLocks noChangeArrowheads="1"/>
        </xdr:cNvSpPr>
      </xdr:nvSpPr>
      <xdr:spPr bwMode="auto">
        <a:xfrm>
          <a:off x="8090647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0</xdr:colOff>
      <xdr:row>9</xdr:row>
      <xdr:rowOff>38100</xdr:rowOff>
    </xdr:from>
    <xdr:to>
      <xdr:col>8</xdr:col>
      <xdr:colOff>95250</xdr:colOff>
      <xdr:row>10</xdr:row>
      <xdr:rowOff>76200</xdr:rowOff>
    </xdr:to>
    <xdr:sp macro="" textlink="">
      <xdr:nvSpPr>
        <xdr:cNvPr id="147" name="Text Box 13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 txBox="1">
          <a:spLocks noChangeArrowheads="1"/>
        </xdr:cNvSpPr>
      </xdr:nvSpPr>
      <xdr:spPr bwMode="auto">
        <a:xfrm>
          <a:off x="8090647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0</xdr:colOff>
      <xdr:row>9</xdr:row>
      <xdr:rowOff>38100</xdr:rowOff>
    </xdr:from>
    <xdr:to>
      <xdr:col>8</xdr:col>
      <xdr:colOff>95250</xdr:colOff>
      <xdr:row>10</xdr:row>
      <xdr:rowOff>76200</xdr:rowOff>
    </xdr:to>
    <xdr:sp macro="" textlink="">
      <xdr:nvSpPr>
        <xdr:cNvPr id="148" name="Text Box 14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 txBox="1">
          <a:spLocks noChangeArrowheads="1"/>
        </xdr:cNvSpPr>
      </xdr:nvSpPr>
      <xdr:spPr bwMode="auto">
        <a:xfrm>
          <a:off x="8090647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0</xdr:colOff>
      <xdr:row>9</xdr:row>
      <xdr:rowOff>38100</xdr:rowOff>
    </xdr:from>
    <xdr:to>
      <xdr:col>8</xdr:col>
      <xdr:colOff>95250</xdr:colOff>
      <xdr:row>10</xdr:row>
      <xdr:rowOff>76200</xdr:rowOff>
    </xdr:to>
    <xdr:sp macro="" textlink="">
      <xdr:nvSpPr>
        <xdr:cNvPr id="149" name="Text Box 12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 txBox="1">
          <a:spLocks noChangeArrowheads="1"/>
        </xdr:cNvSpPr>
      </xdr:nvSpPr>
      <xdr:spPr bwMode="auto">
        <a:xfrm>
          <a:off x="8090647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0</xdr:colOff>
      <xdr:row>9</xdr:row>
      <xdr:rowOff>38100</xdr:rowOff>
    </xdr:from>
    <xdr:to>
      <xdr:col>8</xdr:col>
      <xdr:colOff>95250</xdr:colOff>
      <xdr:row>10</xdr:row>
      <xdr:rowOff>76200</xdr:rowOff>
    </xdr:to>
    <xdr:sp macro="" textlink="">
      <xdr:nvSpPr>
        <xdr:cNvPr id="150" name="Text Box 14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 txBox="1">
          <a:spLocks noChangeArrowheads="1"/>
        </xdr:cNvSpPr>
      </xdr:nvSpPr>
      <xdr:spPr bwMode="auto">
        <a:xfrm>
          <a:off x="8090647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0</xdr:colOff>
      <xdr:row>9</xdr:row>
      <xdr:rowOff>38100</xdr:rowOff>
    </xdr:from>
    <xdr:to>
      <xdr:col>8</xdr:col>
      <xdr:colOff>76200</xdr:colOff>
      <xdr:row>11</xdr:row>
      <xdr:rowOff>0</xdr:rowOff>
    </xdr:to>
    <xdr:sp macro="" textlink="">
      <xdr:nvSpPr>
        <xdr:cNvPr id="151" name="Text Box 3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 txBox="1">
          <a:spLocks noChangeArrowheads="1"/>
        </xdr:cNvSpPr>
      </xdr:nvSpPr>
      <xdr:spPr bwMode="auto">
        <a:xfrm>
          <a:off x="8090647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0</xdr:colOff>
      <xdr:row>9</xdr:row>
      <xdr:rowOff>38100</xdr:rowOff>
    </xdr:from>
    <xdr:to>
      <xdr:col>8</xdr:col>
      <xdr:colOff>76200</xdr:colOff>
      <xdr:row>11</xdr:row>
      <xdr:rowOff>0</xdr:rowOff>
    </xdr:to>
    <xdr:sp macro="" textlink="">
      <xdr:nvSpPr>
        <xdr:cNvPr id="152" name="Text Box 3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 txBox="1">
          <a:spLocks noChangeArrowheads="1"/>
        </xdr:cNvSpPr>
      </xdr:nvSpPr>
      <xdr:spPr bwMode="auto">
        <a:xfrm>
          <a:off x="8090647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0</xdr:colOff>
      <xdr:row>9</xdr:row>
      <xdr:rowOff>38100</xdr:rowOff>
    </xdr:from>
    <xdr:to>
      <xdr:col>8</xdr:col>
      <xdr:colOff>76200</xdr:colOff>
      <xdr:row>11</xdr:row>
      <xdr:rowOff>0</xdr:rowOff>
    </xdr:to>
    <xdr:sp macro="" textlink="">
      <xdr:nvSpPr>
        <xdr:cNvPr id="153" name="Text Box 3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 txBox="1">
          <a:spLocks noChangeArrowheads="1"/>
        </xdr:cNvSpPr>
      </xdr:nvSpPr>
      <xdr:spPr bwMode="auto">
        <a:xfrm>
          <a:off x="8090647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0</xdr:colOff>
      <xdr:row>9</xdr:row>
      <xdr:rowOff>38100</xdr:rowOff>
    </xdr:from>
    <xdr:to>
      <xdr:col>8</xdr:col>
      <xdr:colOff>76200</xdr:colOff>
      <xdr:row>11</xdr:row>
      <xdr:rowOff>0</xdr:rowOff>
    </xdr:to>
    <xdr:sp macro="" textlink="">
      <xdr:nvSpPr>
        <xdr:cNvPr id="154" name="Text Box 3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 txBox="1">
          <a:spLocks noChangeArrowheads="1"/>
        </xdr:cNvSpPr>
      </xdr:nvSpPr>
      <xdr:spPr bwMode="auto">
        <a:xfrm>
          <a:off x="8090647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0</xdr:colOff>
      <xdr:row>21</xdr:row>
      <xdr:rowOff>38100</xdr:rowOff>
    </xdr:from>
    <xdr:to>
      <xdr:col>8</xdr:col>
      <xdr:colOff>95250</xdr:colOff>
      <xdr:row>22</xdr:row>
      <xdr:rowOff>76199</xdr:rowOff>
    </xdr:to>
    <xdr:sp macro="" textlink="">
      <xdr:nvSpPr>
        <xdr:cNvPr id="155" name="Text Box 10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 txBox="1">
          <a:spLocks noChangeArrowheads="1"/>
        </xdr:cNvSpPr>
      </xdr:nvSpPr>
      <xdr:spPr bwMode="auto">
        <a:xfrm>
          <a:off x="8090647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0</xdr:colOff>
      <xdr:row>21</xdr:row>
      <xdr:rowOff>38100</xdr:rowOff>
    </xdr:from>
    <xdr:to>
      <xdr:col>8</xdr:col>
      <xdr:colOff>95250</xdr:colOff>
      <xdr:row>22</xdr:row>
      <xdr:rowOff>76199</xdr:rowOff>
    </xdr:to>
    <xdr:sp macro="" textlink="">
      <xdr:nvSpPr>
        <xdr:cNvPr id="156" name="Text Box 11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 txBox="1">
          <a:spLocks noChangeArrowheads="1"/>
        </xdr:cNvSpPr>
      </xdr:nvSpPr>
      <xdr:spPr bwMode="auto">
        <a:xfrm>
          <a:off x="8090647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0</xdr:colOff>
      <xdr:row>21</xdr:row>
      <xdr:rowOff>38100</xdr:rowOff>
    </xdr:from>
    <xdr:to>
      <xdr:col>8</xdr:col>
      <xdr:colOff>95250</xdr:colOff>
      <xdr:row>22</xdr:row>
      <xdr:rowOff>76199</xdr:rowOff>
    </xdr:to>
    <xdr:sp macro="" textlink="">
      <xdr:nvSpPr>
        <xdr:cNvPr id="157" name="Text Box 12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 txBox="1">
          <a:spLocks noChangeArrowheads="1"/>
        </xdr:cNvSpPr>
      </xdr:nvSpPr>
      <xdr:spPr bwMode="auto">
        <a:xfrm>
          <a:off x="8090647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0</xdr:colOff>
      <xdr:row>21</xdr:row>
      <xdr:rowOff>38100</xdr:rowOff>
    </xdr:from>
    <xdr:to>
      <xdr:col>8</xdr:col>
      <xdr:colOff>95250</xdr:colOff>
      <xdr:row>22</xdr:row>
      <xdr:rowOff>76199</xdr:rowOff>
    </xdr:to>
    <xdr:sp macro="" textlink="">
      <xdr:nvSpPr>
        <xdr:cNvPr id="158" name="Text Box 13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 txBox="1">
          <a:spLocks noChangeArrowheads="1"/>
        </xdr:cNvSpPr>
      </xdr:nvSpPr>
      <xdr:spPr bwMode="auto">
        <a:xfrm>
          <a:off x="8090647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0</xdr:colOff>
      <xdr:row>21</xdr:row>
      <xdr:rowOff>38100</xdr:rowOff>
    </xdr:from>
    <xdr:to>
      <xdr:col>8</xdr:col>
      <xdr:colOff>95250</xdr:colOff>
      <xdr:row>22</xdr:row>
      <xdr:rowOff>76199</xdr:rowOff>
    </xdr:to>
    <xdr:sp macro="" textlink="">
      <xdr:nvSpPr>
        <xdr:cNvPr id="159" name="Text Box 14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 txBox="1">
          <a:spLocks noChangeArrowheads="1"/>
        </xdr:cNvSpPr>
      </xdr:nvSpPr>
      <xdr:spPr bwMode="auto">
        <a:xfrm>
          <a:off x="8090647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0</xdr:colOff>
      <xdr:row>21</xdr:row>
      <xdr:rowOff>38100</xdr:rowOff>
    </xdr:from>
    <xdr:to>
      <xdr:col>8</xdr:col>
      <xdr:colOff>95250</xdr:colOff>
      <xdr:row>22</xdr:row>
      <xdr:rowOff>76199</xdr:rowOff>
    </xdr:to>
    <xdr:sp macro="" textlink="">
      <xdr:nvSpPr>
        <xdr:cNvPr id="160" name="Text Box 12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 txBox="1">
          <a:spLocks noChangeArrowheads="1"/>
        </xdr:cNvSpPr>
      </xdr:nvSpPr>
      <xdr:spPr bwMode="auto">
        <a:xfrm>
          <a:off x="8090647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0</xdr:colOff>
      <xdr:row>21</xdr:row>
      <xdr:rowOff>38100</xdr:rowOff>
    </xdr:from>
    <xdr:to>
      <xdr:col>8</xdr:col>
      <xdr:colOff>76200</xdr:colOff>
      <xdr:row>23</xdr:row>
      <xdr:rowOff>2241</xdr:rowOff>
    </xdr:to>
    <xdr:sp macro="" textlink="">
      <xdr:nvSpPr>
        <xdr:cNvPr id="161" name="Text Box 3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 txBox="1">
          <a:spLocks noChangeArrowheads="1"/>
        </xdr:cNvSpPr>
      </xdr:nvSpPr>
      <xdr:spPr bwMode="auto">
        <a:xfrm>
          <a:off x="8090647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0</xdr:colOff>
      <xdr:row>21</xdr:row>
      <xdr:rowOff>38100</xdr:rowOff>
    </xdr:from>
    <xdr:to>
      <xdr:col>8</xdr:col>
      <xdr:colOff>76200</xdr:colOff>
      <xdr:row>23</xdr:row>
      <xdr:rowOff>2241</xdr:rowOff>
    </xdr:to>
    <xdr:sp macro="" textlink="">
      <xdr:nvSpPr>
        <xdr:cNvPr id="162" name="Text Box 3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 txBox="1">
          <a:spLocks noChangeArrowheads="1"/>
        </xdr:cNvSpPr>
      </xdr:nvSpPr>
      <xdr:spPr bwMode="auto">
        <a:xfrm>
          <a:off x="8090647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0</xdr:colOff>
      <xdr:row>21</xdr:row>
      <xdr:rowOff>38100</xdr:rowOff>
    </xdr:from>
    <xdr:to>
      <xdr:col>8</xdr:col>
      <xdr:colOff>76200</xdr:colOff>
      <xdr:row>23</xdr:row>
      <xdr:rowOff>2241</xdr:rowOff>
    </xdr:to>
    <xdr:sp macro="" textlink="">
      <xdr:nvSpPr>
        <xdr:cNvPr id="163" name="Text Box 3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 txBox="1">
          <a:spLocks noChangeArrowheads="1"/>
        </xdr:cNvSpPr>
      </xdr:nvSpPr>
      <xdr:spPr bwMode="auto">
        <a:xfrm>
          <a:off x="8090647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0</xdr:colOff>
      <xdr:row>21</xdr:row>
      <xdr:rowOff>38100</xdr:rowOff>
    </xdr:from>
    <xdr:to>
      <xdr:col>8</xdr:col>
      <xdr:colOff>76200</xdr:colOff>
      <xdr:row>23</xdr:row>
      <xdr:rowOff>2241</xdr:rowOff>
    </xdr:to>
    <xdr:sp macro="" textlink="">
      <xdr:nvSpPr>
        <xdr:cNvPr id="164" name="Text Box 3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 txBox="1">
          <a:spLocks noChangeArrowheads="1"/>
        </xdr:cNvSpPr>
      </xdr:nvSpPr>
      <xdr:spPr bwMode="auto">
        <a:xfrm>
          <a:off x="8090647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0</xdr:colOff>
      <xdr:row>9</xdr:row>
      <xdr:rowOff>38100</xdr:rowOff>
    </xdr:from>
    <xdr:to>
      <xdr:col>9</xdr:col>
      <xdr:colOff>95250</xdr:colOff>
      <xdr:row>10</xdr:row>
      <xdr:rowOff>76200</xdr:rowOff>
    </xdr:to>
    <xdr:sp macro="" textlink="">
      <xdr:nvSpPr>
        <xdr:cNvPr id="165" name="Text Box 10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 txBox="1">
          <a:spLocks noChangeArrowheads="1"/>
        </xdr:cNvSpPr>
      </xdr:nvSpPr>
      <xdr:spPr bwMode="auto">
        <a:xfrm>
          <a:off x="9031941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0</xdr:colOff>
      <xdr:row>9</xdr:row>
      <xdr:rowOff>38100</xdr:rowOff>
    </xdr:from>
    <xdr:to>
      <xdr:col>9</xdr:col>
      <xdr:colOff>95250</xdr:colOff>
      <xdr:row>10</xdr:row>
      <xdr:rowOff>76200</xdr:rowOff>
    </xdr:to>
    <xdr:sp macro="" textlink="">
      <xdr:nvSpPr>
        <xdr:cNvPr id="166" name="Text Box 11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 txBox="1">
          <a:spLocks noChangeArrowheads="1"/>
        </xdr:cNvSpPr>
      </xdr:nvSpPr>
      <xdr:spPr bwMode="auto">
        <a:xfrm>
          <a:off x="9031941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0</xdr:colOff>
      <xdr:row>9</xdr:row>
      <xdr:rowOff>38100</xdr:rowOff>
    </xdr:from>
    <xdr:to>
      <xdr:col>9</xdr:col>
      <xdr:colOff>95250</xdr:colOff>
      <xdr:row>10</xdr:row>
      <xdr:rowOff>76200</xdr:rowOff>
    </xdr:to>
    <xdr:sp macro="" textlink="">
      <xdr:nvSpPr>
        <xdr:cNvPr id="167" name="Text Box 12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 txBox="1">
          <a:spLocks noChangeArrowheads="1"/>
        </xdr:cNvSpPr>
      </xdr:nvSpPr>
      <xdr:spPr bwMode="auto">
        <a:xfrm>
          <a:off x="9031941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0</xdr:colOff>
      <xdr:row>9</xdr:row>
      <xdr:rowOff>38100</xdr:rowOff>
    </xdr:from>
    <xdr:to>
      <xdr:col>9</xdr:col>
      <xdr:colOff>95250</xdr:colOff>
      <xdr:row>10</xdr:row>
      <xdr:rowOff>76200</xdr:rowOff>
    </xdr:to>
    <xdr:sp macro="" textlink="">
      <xdr:nvSpPr>
        <xdr:cNvPr id="168" name="Text Box 13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 txBox="1">
          <a:spLocks noChangeArrowheads="1"/>
        </xdr:cNvSpPr>
      </xdr:nvSpPr>
      <xdr:spPr bwMode="auto">
        <a:xfrm>
          <a:off x="9031941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0</xdr:colOff>
      <xdr:row>9</xdr:row>
      <xdr:rowOff>38100</xdr:rowOff>
    </xdr:from>
    <xdr:to>
      <xdr:col>9</xdr:col>
      <xdr:colOff>95250</xdr:colOff>
      <xdr:row>10</xdr:row>
      <xdr:rowOff>76200</xdr:rowOff>
    </xdr:to>
    <xdr:sp macro="" textlink="">
      <xdr:nvSpPr>
        <xdr:cNvPr id="169" name="Text Box 14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 txBox="1">
          <a:spLocks noChangeArrowheads="1"/>
        </xdr:cNvSpPr>
      </xdr:nvSpPr>
      <xdr:spPr bwMode="auto">
        <a:xfrm>
          <a:off x="9031941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0</xdr:colOff>
      <xdr:row>9</xdr:row>
      <xdr:rowOff>38100</xdr:rowOff>
    </xdr:from>
    <xdr:to>
      <xdr:col>9</xdr:col>
      <xdr:colOff>95250</xdr:colOff>
      <xdr:row>10</xdr:row>
      <xdr:rowOff>76200</xdr:rowOff>
    </xdr:to>
    <xdr:sp macro="" textlink="">
      <xdr:nvSpPr>
        <xdr:cNvPr id="170" name="Text Box 12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 txBox="1">
          <a:spLocks noChangeArrowheads="1"/>
        </xdr:cNvSpPr>
      </xdr:nvSpPr>
      <xdr:spPr bwMode="auto">
        <a:xfrm>
          <a:off x="9031941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0</xdr:colOff>
      <xdr:row>9</xdr:row>
      <xdr:rowOff>38100</xdr:rowOff>
    </xdr:from>
    <xdr:to>
      <xdr:col>9</xdr:col>
      <xdr:colOff>95250</xdr:colOff>
      <xdr:row>10</xdr:row>
      <xdr:rowOff>76200</xdr:rowOff>
    </xdr:to>
    <xdr:sp macro="" textlink="">
      <xdr:nvSpPr>
        <xdr:cNvPr id="171" name="Text Box 14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 txBox="1">
          <a:spLocks noChangeArrowheads="1"/>
        </xdr:cNvSpPr>
      </xdr:nvSpPr>
      <xdr:spPr bwMode="auto">
        <a:xfrm>
          <a:off x="9031941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0</xdr:colOff>
      <xdr:row>9</xdr:row>
      <xdr:rowOff>38100</xdr:rowOff>
    </xdr:from>
    <xdr:to>
      <xdr:col>9</xdr:col>
      <xdr:colOff>76200</xdr:colOff>
      <xdr:row>11</xdr:row>
      <xdr:rowOff>0</xdr:rowOff>
    </xdr:to>
    <xdr:sp macro="" textlink="">
      <xdr:nvSpPr>
        <xdr:cNvPr id="172" name="Text Box 3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 txBox="1">
          <a:spLocks noChangeArrowheads="1"/>
        </xdr:cNvSpPr>
      </xdr:nvSpPr>
      <xdr:spPr bwMode="auto">
        <a:xfrm>
          <a:off x="9031941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0</xdr:colOff>
      <xdr:row>9</xdr:row>
      <xdr:rowOff>38100</xdr:rowOff>
    </xdr:from>
    <xdr:to>
      <xdr:col>9</xdr:col>
      <xdr:colOff>76200</xdr:colOff>
      <xdr:row>11</xdr:row>
      <xdr:rowOff>0</xdr:rowOff>
    </xdr:to>
    <xdr:sp macro="" textlink="">
      <xdr:nvSpPr>
        <xdr:cNvPr id="173" name="Text Box 3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 txBox="1">
          <a:spLocks noChangeArrowheads="1"/>
        </xdr:cNvSpPr>
      </xdr:nvSpPr>
      <xdr:spPr bwMode="auto">
        <a:xfrm>
          <a:off x="9031941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0</xdr:colOff>
      <xdr:row>9</xdr:row>
      <xdr:rowOff>38100</xdr:rowOff>
    </xdr:from>
    <xdr:to>
      <xdr:col>9</xdr:col>
      <xdr:colOff>76200</xdr:colOff>
      <xdr:row>11</xdr:row>
      <xdr:rowOff>0</xdr:rowOff>
    </xdr:to>
    <xdr:sp macro="" textlink="">
      <xdr:nvSpPr>
        <xdr:cNvPr id="174" name="Text Box 3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 txBox="1">
          <a:spLocks noChangeArrowheads="1"/>
        </xdr:cNvSpPr>
      </xdr:nvSpPr>
      <xdr:spPr bwMode="auto">
        <a:xfrm>
          <a:off x="9031941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0</xdr:colOff>
      <xdr:row>9</xdr:row>
      <xdr:rowOff>38100</xdr:rowOff>
    </xdr:from>
    <xdr:to>
      <xdr:col>9</xdr:col>
      <xdr:colOff>76200</xdr:colOff>
      <xdr:row>11</xdr:row>
      <xdr:rowOff>0</xdr:rowOff>
    </xdr:to>
    <xdr:sp macro="" textlink="">
      <xdr:nvSpPr>
        <xdr:cNvPr id="175" name="Text Box 3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 txBox="1">
          <a:spLocks noChangeArrowheads="1"/>
        </xdr:cNvSpPr>
      </xdr:nvSpPr>
      <xdr:spPr bwMode="auto">
        <a:xfrm>
          <a:off x="9031941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0</xdr:colOff>
      <xdr:row>9</xdr:row>
      <xdr:rowOff>38100</xdr:rowOff>
    </xdr:from>
    <xdr:to>
      <xdr:col>9</xdr:col>
      <xdr:colOff>95250</xdr:colOff>
      <xdr:row>10</xdr:row>
      <xdr:rowOff>76200</xdr:rowOff>
    </xdr:to>
    <xdr:sp macro="" textlink="">
      <xdr:nvSpPr>
        <xdr:cNvPr id="176" name="Text Box 10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 txBox="1">
          <a:spLocks noChangeArrowheads="1"/>
        </xdr:cNvSpPr>
      </xdr:nvSpPr>
      <xdr:spPr bwMode="auto">
        <a:xfrm>
          <a:off x="9031941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0</xdr:colOff>
      <xdr:row>9</xdr:row>
      <xdr:rowOff>38100</xdr:rowOff>
    </xdr:from>
    <xdr:to>
      <xdr:col>9</xdr:col>
      <xdr:colOff>95250</xdr:colOff>
      <xdr:row>10</xdr:row>
      <xdr:rowOff>76200</xdr:rowOff>
    </xdr:to>
    <xdr:sp macro="" textlink="">
      <xdr:nvSpPr>
        <xdr:cNvPr id="177" name="Text Box 11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 txBox="1">
          <a:spLocks noChangeArrowheads="1"/>
        </xdr:cNvSpPr>
      </xdr:nvSpPr>
      <xdr:spPr bwMode="auto">
        <a:xfrm>
          <a:off x="9031941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0</xdr:colOff>
      <xdr:row>9</xdr:row>
      <xdr:rowOff>38100</xdr:rowOff>
    </xdr:from>
    <xdr:to>
      <xdr:col>9</xdr:col>
      <xdr:colOff>95250</xdr:colOff>
      <xdr:row>10</xdr:row>
      <xdr:rowOff>76200</xdr:rowOff>
    </xdr:to>
    <xdr:sp macro="" textlink="">
      <xdr:nvSpPr>
        <xdr:cNvPr id="178" name="Text Box 12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 txBox="1">
          <a:spLocks noChangeArrowheads="1"/>
        </xdr:cNvSpPr>
      </xdr:nvSpPr>
      <xdr:spPr bwMode="auto">
        <a:xfrm>
          <a:off x="9031941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0</xdr:colOff>
      <xdr:row>9</xdr:row>
      <xdr:rowOff>38100</xdr:rowOff>
    </xdr:from>
    <xdr:to>
      <xdr:col>9</xdr:col>
      <xdr:colOff>95250</xdr:colOff>
      <xdr:row>10</xdr:row>
      <xdr:rowOff>76200</xdr:rowOff>
    </xdr:to>
    <xdr:sp macro="" textlink="">
      <xdr:nvSpPr>
        <xdr:cNvPr id="179" name="Text Box 13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 txBox="1">
          <a:spLocks noChangeArrowheads="1"/>
        </xdr:cNvSpPr>
      </xdr:nvSpPr>
      <xdr:spPr bwMode="auto">
        <a:xfrm>
          <a:off x="9031941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0</xdr:colOff>
      <xdr:row>9</xdr:row>
      <xdr:rowOff>38100</xdr:rowOff>
    </xdr:from>
    <xdr:to>
      <xdr:col>9</xdr:col>
      <xdr:colOff>95250</xdr:colOff>
      <xdr:row>10</xdr:row>
      <xdr:rowOff>76200</xdr:rowOff>
    </xdr:to>
    <xdr:sp macro="" textlink="">
      <xdr:nvSpPr>
        <xdr:cNvPr id="180" name="Text Box 14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 txBox="1">
          <a:spLocks noChangeArrowheads="1"/>
        </xdr:cNvSpPr>
      </xdr:nvSpPr>
      <xdr:spPr bwMode="auto">
        <a:xfrm>
          <a:off x="9031941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0</xdr:colOff>
      <xdr:row>9</xdr:row>
      <xdr:rowOff>38100</xdr:rowOff>
    </xdr:from>
    <xdr:to>
      <xdr:col>9</xdr:col>
      <xdr:colOff>95250</xdr:colOff>
      <xdr:row>10</xdr:row>
      <xdr:rowOff>76200</xdr:rowOff>
    </xdr:to>
    <xdr:sp macro="" textlink="">
      <xdr:nvSpPr>
        <xdr:cNvPr id="181" name="Text Box 12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 txBox="1">
          <a:spLocks noChangeArrowheads="1"/>
        </xdr:cNvSpPr>
      </xdr:nvSpPr>
      <xdr:spPr bwMode="auto">
        <a:xfrm>
          <a:off x="9031941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0</xdr:colOff>
      <xdr:row>9</xdr:row>
      <xdr:rowOff>38100</xdr:rowOff>
    </xdr:from>
    <xdr:to>
      <xdr:col>9</xdr:col>
      <xdr:colOff>95250</xdr:colOff>
      <xdr:row>10</xdr:row>
      <xdr:rowOff>76200</xdr:rowOff>
    </xdr:to>
    <xdr:sp macro="" textlink="">
      <xdr:nvSpPr>
        <xdr:cNvPr id="182" name="Text Box 14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 txBox="1">
          <a:spLocks noChangeArrowheads="1"/>
        </xdr:cNvSpPr>
      </xdr:nvSpPr>
      <xdr:spPr bwMode="auto">
        <a:xfrm>
          <a:off x="9031941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0</xdr:colOff>
      <xdr:row>9</xdr:row>
      <xdr:rowOff>38100</xdr:rowOff>
    </xdr:from>
    <xdr:to>
      <xdr:col>9</xdr:col>
      <xdr:colOff>76200</xdr:colOff>
      <xdr:row>11</xdr:row>
      <xdr:rowOff>0</xdr:rowOff>
    </xdr:to>
    <xdr:sp macro="" textlink="">
      <xdr:nvSpPr>
        <xdr:cNvPr id="183" name="Text Box 3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 txBox="1">
          <a:spLocks noChangeArrowheads="1"/>
        </xdr:cNvSpPr>
      </xdr:nvSpPr>
      <xdr:spPr bwMode="auto">
        <a:xfrm>
          <a:off x="9031941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0</xdr:colOff>
      <xdr:row>9</xdr:row>
      <xdr:rowOff>38100</xdr:rowOff>
    </xdr:from>
    <xdr:to>
      <xdr:col>9</xdr:col>
      <xdr:colOff>76200</xdr:colOff>
      <xdr:row>11</xdr:row>
      <xdr:rowOff>0</xdr:rowOff>
    </xdr:to>
    <xdr:sp macro="" textlink="">
      <xdr:nvSpPr>
        <xdr:cNvPr id="184" name="Text Box 3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 txBox="1">
          <a:spLocks noChangeArrowheads="1"/>
        </xdr:cNvSpPr>
      </xdr:nvSpPr>
      <xdr:spPr bwMode="auto">
        <a:xfrm>
          <a:off x="9031941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0</xdr:colOff>
      <xdr:row>9</xdr:row>
      <xdr:rowOff>38100</xdr:rowOff>
    </xdr:from>
    <xdr:to>
      <xdr:col>9</xdr:col>
      <xdr:colOff>76200</xdr:colOff>
      <xdr:row>11</xdr:row>
      <xdr:rowOff>0</xdr:rowOff>
    </xdr:to>
    <xdr:sp macro="" textlink="">
      <xdr:nvSpPr>
        <xdr:cNvPr id="185" name="Text Box 3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 txBox="1">
          <a:spLocks noChangeArrowheads="1"/>
        </xdr:cNvSpPr>
      </xdr:nvSpPr>
      <xdr:spPr bwMode="auto">
        <a:xfrm>
          <a:off x="9031941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0</xdr:colOff>
      <xdr:row>9</xdr:row>
      <xdr:rowOff>38100</xdr:rowOff>
    </xdr:from>
    <xdr:to>
      <xdr:col>9</xdr:col>
      <xdr:colOff>76200</xdr:colOff>
      <xdr:row>11</xdr:row>
      <xdr:rowOff>0</xdr:rowOff>
    </xdr:to>
    <xdr:sp macro="" textlink="">
      <xdr:nvSpPr>
        <xdr:cNvPr id="186" name="Text Box 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 txBox="1">
          <a:spLocks noChangeArrowheads="1"/>
        </xdr:cNvSpPr>
      </xdr:nvSpPr>
      <xdr:spPr bwMode="auto">
        <a:xfrm>
          <a:off x="9031941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0</xdr:colOff>
      <xdr:row>21</xdr:row>
      <xdr:rowOff>38100</xdr:rowOff>
    </xdr:from>
    <xdr:to>
      <xdr:col>9</xdr:col>
      <xdr:colOff>95250</xdr:colOff>
      <xdr:row>22</xdr:row>
      <xdr:rowOff>76199</xdr:rowOff>
    </xdr:to>
    <xdr:sp macro="" textlink="">
      <xdr:nvSpPr>
        <xdr:cNvPr id="187" name="Text Box 10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 txBox="1">
          <a:spLocks noChangeArrowheads="1"/>
        </xdr:cNvSpPr>
      </xdr:nvSpPr>
      <xdr:spPr bwMode="auto">
        <a:xfrm>
          <a:off x="903194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s-CO"/>
        </a:p>
      </xdr:txBody>
    </xdr:sp>
    <xdr:clientData/>
  </xdr:twoCellAnchor>
  <xdr:twoCellAnchor editAs="oneCell">
    <xdr:from>
      <xdr:col>9</xdr:col>
      <xdr:colOff>0</xdr:colOff>
      <xdr:row>21</xdr:row>
      <xdr:rowOff>38100</xdr:rowOff>
    </xdr:from>
    <xdr:to>
      <xdr:col>9</xdr:col>
      <xdr:colOff>95250</xdr:colOff>
      <xdr:row>22</xdr:row>
      <xdr:rowOff>76199</xdr:rowOff>
    </xdr:to>
    <xdr:sp macro="" textlink="">
      <xdr:nvSpPr>
        <xdr:cNvPr id="188" name="Text Box 11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 txBox="1">
          <a:spLocks noChangeArrowheads="1"/>
        </xdr:cNvSpPr>
      </xdr:nvSpPr>
      <xdr:spPr bwMode="auto">
        <a:xfrm>
          <a:off x="903194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0</xdr:colOff>
      <xdr:row>21</xdr:row>
      <xdr:rowOff>38100</xdr:rowOff>
    </xdr:from>
    <xdr:to>
      <xdr:col>9</xdr:col>
      <xdr:colOff>95250</xdr:colOff>
      <xdr:row>22</xdr:row>
      <xdr:rowOff>76199</xdr:rowOff>
    </xdr:to>
    <xdr:sp macro="" textlink="">
      <xdr:nvSpPr>
        <xdr:cNvPr id="189" name="Text Box 12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 txBox="1">
          <a:spLocks noChangeArrowheads="1"/>
        </xdr:cNvSpPr>
      </xdr:nvSpPr>
      <xdr:spPr bwMode="auto">
        <a:xfrm>
          <a:off x="903194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0</xdr:colOff>
      <xdr:row>21</xdr:row>
      <xdr:rowOff>38100</xdr:rowOff>
    </xdr:from>
    <xdr:to>
      <xdr:col>9</xdr:col>
      <xdr:colOff>95250</xdr:colOff>
      <xdr:row>22</xdr:row>
      <xdr:rowOff>76199</xdr:rowOff>
    </xdr:to>
    <xdr:sp macro="" textlink="">
      <xdr:nvSpPr>
        <xdr:cNvPr id="190" name="Text Box 13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 txBox="1">
          <a:spLocks noChangeArrowheads="1"/>
        </xdr:cNvSpPr>
      </xdr:nvSpPr>
      <xdr:spPr bwMode="auto">
        <a:xfrm>
          <a:off x="903194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0</xdr:colOff>
      <xdr:row>21</xdr:row>
      <xdr:rowOff>38100</xdr:rowOff>
    </xdr:from>
    <xdr:to>
      <xdr:col>9</xdr:col>
      <xdr:colOff>95250</xdr:colOff>
      <xdr:row>22</xdr:row>
      <xdr:rowOff>76199</xdr:rowOff>
    </xdr:to>
    <xdr:sp macro="" textlink="">
      <xdr:nvSpPr>
        <xdr:cNvPr id="191" name="Text Box 14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 txBox="1">
          <a:spLocks noChangeArrowheads="1"/>
        </xdr:cNvSpPr>
      </xdr:nvSpPr>
      <xdr:spPr bwMode="auto">
        <a:xfrm>
          <a:off x="903194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0</xdr:colOff>
      <xdr:row>21</xdr:row>
      <xdr:rowOff>38100</xdr:rowOff>
    </xdr:from>
    <xdr:to>
      <xdr:col>9</xdr:col>
      <xdr:colOff>95250</xdr:colOff>
      <xdr:row>22</xdr:row>
      <xdr:rowOff>76199</xdr:rowOff>
    </xdr:to>
    <xdr:sp macro="" textlink="">
      <xdr:nvSpPr>
        <xdr:cNvPr id="192" name="Text Box 12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 txBox="1">
          <a:spLocks noChangeArrowheads="1"/>
        </xdr:cNvSpPr>
      </xdr:nvSpPr>
      <xdr:spPr bwMode="auto">
        <a:xfrm>
          <a:off x="903194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0</xdr:colOff>
      <xdr:row>21</xdr:row>
      <xdr:rowOff>38100</xdr:rowOff>
    </xdr:from>
    <xdr:to>
      <xdr:col>9</xdr:col>
      <xdr:colOff>76200</xdr:colOff>
      <xdr:row>23</xdr:row>
      <xdr:rowOff>2241</xdr:rowOff>
    </xdr:to>
    <xdr:sp macro="" textlink="">
      <xdr:nvSpPr>
        <xdr:cNvPr id="193" name="Text Box 3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 txBox="1">
          <a:spLocks noChangeArrowheads="1"/>
        </xdr:cNvSpPr>
      </xdr:nvSpPr>
      <xdr:spPr bwMode="auto">
        <a:xfrm>
          <a:off x="903194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0</xdr:colOff>
      <xdr:row>21</xdr:row>
      <xdr:rowOff>38100</xdr:rowOff>
    </xdr:from>
    <xdr:to>
      <xdr:col>9</xdr:col>
      <xdr:colOff>76200</xdr:colOff>
      <xdr:row>23</xdr:row>
      <xdr:rowOff>2241</xdr:rowOff>
    </xdr:to>
    <xdr:sp macro="" textlink="">
      <xdr:nvSpPr>
        <xdr:cNvPr id="194" name="Text Box 3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 txBox="1">
          <a:spLocks noChangeArrowheads="1"/>
        </xdr:cNvSpPr>
      </xdr:nvSpPr>
      <xdr:spPr bwMode="auto">
        <a:xfrm>
          <a:off x="903194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0</xdr:colOff>
      <xdr:row>21</xdr:row>
      <xdr:rowOff>38100</xdr:rowOff>
    </xdr:from>
    <xdr:to>
      <xdr:col>9</xdr:col>
      <xdr:colOff>76200</xdr:colOff>
      <xdr:row>23</xdr:row>
      <xdr:rowOff>2241</xdr:rowOff>
    </xdr:to>
    <xdr:sp macro="" textlink="">
      <xdr:nvSpPr>
        <xdr:cNvPr id="195" name="Text Box 3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 txBox="1">
          <a:spLocks noChangeArrowheads="1"/>
        </xdr:cNvSpPr>
      </xdr:nvSpPr>
      <xdr:spPr bwMode="auto">
        <a:xfrm>
          <a:off x="903194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0</xdr:colOff>
      <xdr:row>21</xdr:row>
      <xdr:rowOff>38100</xdr:rowOff>
    </xdr:from>
    <xdr:to>
      <xdr:col>9</xdr:col>
      <xdr:colOff>76200</xdr:colOff>
      <xdr:row>23</xdr:row>
      <xdr:rowOff>2241</xdr:rowOff>
    </xdr:to>
    <xdr:sp macro="" textlink="">
      <xdr:nvSpPr>
        <xdr:cNvPr id="196" name="Text Box 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 txBox="1">
          <a:spLocks noChangeArrowheads="1"/>
        </xdr:cNvSpPr>
      </xdr:nvSpPr>
      <xdr:spPr bwMode="auto">
        <a:xfrm>
          <a:off x="903194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9</xdr:row>
      <xdr:rowOff>38100</xdr:rowOff>
    </xdr:from>
    <xdr:to>
      <xdr:col>10</xdr:col>
      <xdr:colOff>95250</xdr:colOff>
      <xdr:row>10</xdr:row>
      <xdr:rowOff>76200</xdr:rowOff>
    </xdr:to>
    <xdr:sp macro="" textlink="">
      <xdr:nvSpPr>
        <xdr:cNvPr id="197" name="Text Box 10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 txBox="1">
          <a:spLocks noChangeArrowheads="1"/>
        </xdr:cNvSpPr>
      </xdr:nvSpPr>
      <xdr:spPr bwMode="auto">
        <a:xfrm>
          <a:off x="9973235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9</xdr:row>
      <xdr:rowOff>38100</xdr:rowOff>
    </xdr:from>
    <xdr:to>
      <xdr:col>10</xdr:col>
      <xdr:colOff>95250</xdr:colOff>
      <xdr:row>10</xdr:row>
      <xdr:rowOff>76200</xdr:rowOff>
    </xdr:to>
    <xdr:sp macro="" textlink="">
      <xdr:nvSpPr>
        <xdr:cNvPr id="198" name="Text Box 11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 txBox="1">
          <a:spLocks noChangeArrowheads="1"/>
        </xdr:cNvSpPr>
      </xdr:nvSpPr>
      <xdr:spPr bwMode="auto">
        <a:xfrm>
          <a:off x="9973235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9</xdr:row>
      <xdr:rowOff>38100</xdr:rowOff>
    </xdr:from>
    <xdr:to>
      <xdr:col>10</xdr:col>
      <xdr:colOff>95250</xdr:colOff>
      <xdr:row>10</xdr:row>
      <xdr:rowOff>76200</xdr:rowOff>
    </xdr:to>
    <xdr:sp macro="" textlink="">
      <xdr:nvSpPr>
        <xdr:cNvPr id="199" name="Text Box 12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 txBox="1">
          <a:spLocks noChangeArrowheads="1"/>
        </xdr:cNvSpPr>
      </xdr:nvSpPr>
      <xdr:spPr bwMode="auto">
        <a:xfrm>
          <a:off x="9973235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9</xdr:row>
      <xdr:rowOff>38100</xdr:rowOff>
    </xdr:from>
    <xdr:to>
      <xdr:col>10</xdr:col>
      <xdr:colOff>95250</xdr:colOff>
      <xdr:row>10</xdr:row>
      <xdr:rowOff>76200</xdr:rowOff>
    </xdr:to>
    <xdr:sp macro="" textlink="">
      <xdr:nvSpPr>
        <xdr:cNvPr id="200" name="Text Box 13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 txBox="1">
          <a:spLocks noChangeArrowheads="1"/>
        </xdr:cNvSpPr>
      </xdr:nvSpPr>
      <xdr:spPr bwMode="auto">
        <a:xfrm>
          <a:off x="9973235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9</xdr:row>
      <xdr:rowOff>38100</xdr:rowOff>
    </xdr:from>
    <xdr:to>
      <xdr:col>10</xdr:col>
      <xdr:colOff>95250</xdr:colOff>
      <xdr:row>10</xdr:row>
      <xdr:rowOff>76200</xdr:rowOff>
    </xdr:to>
    <xdr:sp macro="" textlink="">
      <xdr:nvSpPr>
        <xdr:cNvPr id="201" name="Text Box 14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 txBox="1">
          <a:spLocks noChangeArrowheads="1"/>
        </xdr:cNvSpPr>
      </xdr:nvSpPr>
      <xdr:spPr bwMode="auto">
        <a:xfrm>
          <a:off x="9973235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9</xdr:row>
      <xdr:rowOff>38100</xdr:rowOff>
    </xdr:from>
    <xdr:to>
      <xdr:col>10</xdr:col>
      <xdr:colOff>95250</xdr:colOff>
      <xdr:row>10</xdr:row>
      <xdr:rowOff>76200</xdr:rowOff>
    </xdr:to>
    <xdr:sp macro="" textlink="">
      <xdr:nvSpPr>
        <xdr:cNvPr id="202" name="Text Box 12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 txBox="1">
          <a:spLocks noChangeArrowheads="1"/>
        </xdr:cNvSpPr>
      </xdr:nvSpPr>
      <xdr:spPr bwMode="auto">
        <a:xfrm>
          <a:off x="9973235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9</xdr:row>
      <xdr:rowOff>38100</xdr:rowOff>
    </xdr:from>
    <xdr:to>
      <xdr:col>10</xdr:col>
      <xdr:colOff>95250</xdr:colOff>
      <xdr:row>10</xdr:row>
      <xdr:rowOff>76200</xdr:rowOff>
    </xdr:to>
    <xdr:sp macro="" textlink="">
      <xdr:nvSpPr>
        <xdr:cNvPr id="203" name="Text Box 14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 txBox="1">
          <a:spLocks noChangeArrowheads="1"/>
        </xdr:cNvSpPr>
      </xdr:nvSpPr>
      <xdr:spPr bwMode="auto">
        <a:xfrm>
          <a:off x="9973235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9</xdr:row>
      <xdr:rowOff>38100</xdr:rowOff>
    </xdr:from>
    <xdr:to>
      <xdr:col>10</xdr:col>
      <xdr:colOff>76200</xdr:colOff>
      <xdr:row>11</xdr:row>
      <xdr:rowOff>0</xdr:rowOff>
    </xdr:to>
    <xdr:sp macro="" textlink="">
      <xdr:nvSpPr>
        <xdr:cNvPr id="204" name="Text Box 3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 txBox="1">
          <a:spLocks noChangeArrowheads="1"/>
        </xdr:cNvSpPr>
      </xdr:nvSpPr>
      <xdr:spPr bwMode="auto">
        <a:xfrm>
          <a:off x="9973235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9</xdr:row>
      <xdr:rowOff>38100</xdr:rowOff>
    </xdr:from>
    <xdr:to>
      <xdr:col>10</xdr:col>
      <xdr:colOff>76200</xdr:colOff>
      <xdr:row>11</xdr:row>
      <xdr:rowOff>0</xdr:rowOff>
    </xdr:to>
    <xdr:sp macro="" textlink="">
      <xdr:nvSpPr>
        <xdr:cNvPr id="205" name="Text Box 3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 txBox="1">
          <a:spLocks noChangeArrowheads="1"/>
        </xdr:cNvSpPr>
      </xdr:nvSpPr>
      <xdr:spPr bwMode="auto">
        <a:xfrm>
          <a:off x="9973235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9</xdr:row>
      <xdr:rowOff>38100</xdr:rowOff>
    </xdr:from>
    <xdr:to>
      <xdr:col>10</xdr:col>
      <xdr:colOff>76200</xdr:colOff>
      <xdr:row>11</xdr:row>
      <xdr:rowOff>0</xdr:rowOff>
    </xdr:to>
    <xdr:sp macro="" textlink="">
      <xdr:nvSpPr>
        <xdr:cNvPr id="206" name="Text Box 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 txBox="1">
          <a:spLocks noChangeArrowheads="1"/>
        </xdr:cNvSpPr>
      </xdr:nvSpPr>
      <xdr:spPr bwMode="auto">
        <a:xfrm>
          <a:off x="9973235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9</xdr:row>
      <xdr:rowOff>38100</xdr:rowOff>
    </xdr:from>
    <xdr:to>
      <xdr:col>10</xdr:col>
      <xdr:colOff>76200</xdr:colOff>
      <xdr:row>11</xdr:row>
      <xdr:rowOff>0</xdr:rowOff>
    </xdr:to>
    <xdr:sp macro="" textlink="">
      <xdr:nvSpPr>
        <xdr:cNvPr id="207" name="Text Box 3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 txBox="1">
          <a:spLocks noChangeArrowheads="1"/>
        </xdr:cNvSpPr>
      </xdr:nvSpPr>
      <xdr:spPr bwMode="auto">
        <a:xfrm>
          <a:off x="9973235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9</xdr:row>
      <xdr:rowOff>38100</xdr:rowOff>
    </xdr:from>
    <xdr:to>
      <xdr:col>10</xdr:col>
      <xdr:colOff>95250</xdr:colOff>
      <xdr:row>10</xdr:row>
      <xdr:rowOff>76200</xdr:rowOff>
    </xdr:to>
    <xdr:sp macro="" textlink="">
      <xdr:nvSpPr>
        <xdr:cNvPr id="208" name="Text Box 10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 txBox="1">
          <a:spLocks noChangeArrowheads="1"/>
        </xdr:cNvSpPr>
      </xdr:nvSpPr>
      <xdr:spPr bwMode="auto">
        <a:xfrm>
          <a:off x="9973235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9</xdr:row>
      <xdr:rowOff>38100</xdr:rowOff>
    </xdr:from>
    <xdr:to>
      <xdr:col>10</xdr:col>
      <xdr:colOff>95250</xdr:colOff>
      <xdr:row>10</xdr:row>
      <xdr:rowOff>76200</xdr:rowOff>
    </xdr:to>
    <xdr:sp macro="" textlink="">
      <xdr:nvSpPr>
        <xdr:cNvPr id="209" name="Text Box 11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 txBox="1">
          <a:spLocks noChangeArrowheads="1"/>
        </xdr:cNvSpPr>
      </xdr:nvSpPr>
      <xdr:spPr bwMode="auto">
        <a:xfrm>
          <a:off x="9973235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9</xdr:row>
      <xdr:rowOff>38100</xdr:rowOff>
    </xdr:from>
    <xdr:to>
      <xdr:col>10</xdr:col>
      <xdr:colOff>95250</xdr:colOff>
      <xdr:row>10</xdr:row>
      <xdr:rowOff>76200</xdr:rowOff>
    </xdr:to>
    <xdr:sp macro="" textlink="">
      <xdr:nvSpPr>
        <xdr:cNvPr id="210" name="Text Box 12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 txBox="1">
          <a:spLocks noChangeArrowheads="1"/>
        </xdr:cNvSpPr>
      </xdr:nvSpPr>
      <xdr:spPr bwMode="auto">
        <a:xfrm>
          <a:off x="9973235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9</xdr:row>
      <xdr:rowOff>38100</xdr:rowOff>
    </xdr:from>
    <xdr:to>
      <xdr:col>10</xdr:col>
      <xdr:colOff>95250</xdr:colOff>
      <xdr:row>10</xdr:row>
      <xdr:rowOff>76200</xdr:rowOff>
    </xdr:to>
    <xdr:sp macro="" textlink="">
      <xdr:nvSpPr>
        <xdr:cNvPr id="211" name="Text Box 13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 txBox="1">
          <a:spLocks noChangeArrowheads="1"/>
        </xdr:cNvSpPr>
      </xdr:nvSpPr>
      <xdr:spPr bwMode="auto">
        <a:xfrm>
          <a:off x="9973235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9</xdr:row>
      <xdr:rowOff>38100</xdr:rowOff>
    </xdr:from>
    <xdr:to>
      <xdr:col>10</xdr:col>
      <xdr:colOff>95250</xdr:colOff>
      <xdr:row>10</xdr:row>
      <xdr:rowOff>76200</xdr:rowOff>
    </xdr:to>
    <xdr:sp macro="" textlink="">
      <xdr:nvSpPr>
        <xdr:cNvPr id="212" name="Text Box 14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 txBox="1">
          <a:spLocks noChangeArrowheads="1"/>
        </xdr:cNvSpPr>
      </xdr:nvSpPr>
      <xdr:spPr bwMode="auto">
        <a:xfrm>
          <a:off x="9973235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9</xdr:row>
      <xdr:rowOff>38100</xdr:rowOff>
    </xdr:from>
    <xdr:to>
      <xdr:col>10</xdr:col>
      <xdr:colOff>95250</xdr:colOff>
      <xdr:row>10</xdr:row>
      <xdr:rowOff>76200</xdr:rowOff>
    </xdr:to>
    <xdr:sp macro="" textlink="">
      <xdr:nvSpPr>
        <xdr:cNvPr id="213" name="Text Box 12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 txBox="1">
          <a:spLocks noChangeArrowheads="1"/>
        </xdr:cNvSpPr>
      </xdr:nvSpPr>
      <xdr:spPr bwMode="auto">
        <a:xfrm>
          <a:off x="9973235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9</xdr:row>
      <xdr:rowOff>38100</xdr:rowOff>
    </xdr:from>
    <xdr:to>
      <xdr:col>10</xdr:col>
      <xdr:colOff>95250</xdr:colOff>
      <xdr:row>10</xdr:row>
      <xdr:rowOff>76200</xdr:rowOff>
    </xdr:to>
    <xdr:sp macro="" textlink="">
      <xdr:nvSpPr>
        <xdr:cNvPr id="214" name="Text Box 14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 txBox="1">
          <a:spLocks noChangeArrowheads="1"/>
        </xdr:cNvSpPr>
      </xdr:nvSpPr>
      <xdr:spPr bwMode="auto">
        <a:xfrm>
          <a:off x="9973235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9</xdr:row>
      <xdr:rowOff>38100</xdr:rowOff>
    </xdr:from>
    <xdr:to>
      <xdr:col>10</xdr:col>
      <xdr:colOff>76200</xdr:colOff>
      <xdr:row>11</xdr:row>
      <xdr:rowOff>0</xdr:rowOff>
    </xdr:to>
    <xdr:sp macro="" textlink="">
      <xdr:nvSpPr>
        <xdr:cNvPr id="215" name="Text Box 3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 txBox="1">
          <a:spLocks noChangeArrowheads="1"/>
        </xdr:cNvSpPr>
      </xdr:nvSpPr>
      <xdr:spPr bwMode="auto">
        <a:xfrm>
          <a:off x="9973235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9</xdr:row>
      <xdr:rowOff>38100</xdr:rowOff>
    </xdr:from>
    <xdr:to>
      <xdr:col>10</xdr:col>
      <xdr:colOff>76200</xdr:colOff>
      <xdr:row>11</xdr:row>
      <xdr:rowOff>0</xdr:rowOff>
    </xdr:to>
    <xdr:sp macro="" textlink="">
      <xdr:nvSpPr>
        <xdr:cNvPr id="216" name="Text Box 3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 txBox="1">
          <a:spLocks noChangeArrowheads="1"/>
        </xdr:cNvSpPr>
      </xdr:nvSpPr>
      <xdr:spPr bwMode="auto">
        <a:xfrm>
          <a:off x="9973235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9</xdr:row>
      <xdr:rowOff>38100</xdr:rowOff>
    </xdr:from>
    <xdr:to>
      <xdr:col>10</xdr:col>
      <xdr:colOff>76200</xdr:colOff>
      <xdr:row>11</xdr:row>
      <xdr:rowOff>0</xdr:rowOff>
    </xdr:to>
    <xdr:sp macro="" textlink="">
      <xdr:nvSpPr>
        <xdr:cNvPr id="217" name="Text Box 3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 txBox="1">
          <a:spLocks noChangeArrowheads="1"/>
        </xdr:cNvSpPr>
      </xdr:nvSpPr>
      <xdr:spPr bwMode="auto">
        <a:xfrm>
          <a:off x="9973235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9</xdr:row>
      <xdr:rowOff>38100</xdr:rowOff>
    </xdr:from>
    <xdr:to>
      <xdr:col>10</xdr:col>
      <xdr:colOff>76200</xdr:colOff>
      <xdr:row>11</xdr:row>
      <xdr:rowOff>0</xdr:rowOff>
    </xdr:to>
    <xdr:sp macro="" textlink="">
      <xdr:nvSpPr>
        <xdr:cNvPr id="218" name="Text Box 3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 txBox="1">
          <a:spLocks noChangeArrowheads="1"/>
        </xdr:cNvSpPr>
      </xdr:nvSpPr>
      <xdr:spPr bwMode="auto">
        <a:xfrm>
          <a:off x="9973235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21</xdr:row>
      <xdr:rowOff>38100</xdr:rowOff>
    </xdr:from>
    <xdr:to>
      <xdr:col>10</xdr:col>
      <xdr:colOff>95250</xdr:colOff>
      <xdr:row>22</xdr:row>
      <xdr:rowOff>76199</xdr:rowOff>
    </xdr:to>
    <xdr:sp macro="" textlink="">
      <xdr:nvSpPr>
        <xdr:cNvPr id="219" name="Text Box 10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 txBox="1">
          <a:spLocks noChangeArrowheads="1"/>
        </xdr:cNvSpPr>
      </xdr:nvSpPr>
      <xdr:spPr bwMode="auto">
        <a:xfrm>
          <a:off x="9973235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21</xdr:row>
      <xdr:rowOff>38100</xdr:rowOff>
    </xdr:from>
    <xdr:to>
      <xdr:col>10</xdr:col>
      <xdr:colOff>95250</xdr:colOff>
      <xdr:row>22</xdr:row>
      <xdr:rowOff>76199</xdr:rowOff>
    </xdr:to>
    <xdr:sp macro="" textlink="">
      <xdr:nvSpPr>
        <xdr:cNvPr id="220" name="Text Box 11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 txBox="1">
          <a:spLocks noChangeArrowheads="1"/>
        </xdr:cNvSpPr>
      </xdr:nvSpPr>
      <xdr:spPr bwMode="auto">
        <a:xfrm>
          <a:off x="9973235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21</xdr:row>
      <xdr:rowOff>38100</xdr:rowOff>
    </xdr:from>
    <xdr:to>
      <xdr:col>10</xdr:col>
      <xdr:colOff>95250</xdr:colOff>
      <xdr:row>22</xdr:row>
      <xdr:rowOff>76199</xdr:rowOff>
    </xdr:to>
    <xdr:sp macro="" textlink="">
      <xdr:nvSpPr>
        <xdr:cNvPr id="221" name="Text Box 12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 txBox="1">
          <a:spLocks noChangeArrowheads="1"/>
        </xdr:cNvSpPr>
      </xdr:nvSpPr>
      <xdr:spPr bwMode="auto">
        <a:xfrm>
          <a:off x="9973235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21</xdr:row>
      <xdr:rowOff>38100</xdr:rowOff>
    </xdr:from>
    <xdr:to>
      <xdr:col>10</xdr:col>
      <xdr:colOff>95250</xdr:colOff>
      <xdr:row>22</xdr:row>
      <xdr:rowOff>76199</xdr:rowOff>
    </xdr:to>
    <xdr:sp macro="" textlink="">
      <xdr:nvSpPr>
        <xdr:cNvPr id="222" name="Text Box 13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 txBox="1">
          <a:spLocks noChangeArrowheads="1"/>
        </xdr:cNvSpPr>
      </xdr:nvSpPr>
      <xdr:spPr bwMode="auto">
        <a:xfrm>
          <a:off x="9973235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21</xdr:row>
      <xdr:rowOff>38100</xdr:rowOff>
    </xdr:from>
    <xdr:to>
      <xdr:col>10</xdr:col>
      <xdr:colOff>95250</xdr:colOff>
      <xdr:row>22</xdr:row>
      <xdr:rowOff>76199</xdr:rowOff>
    </xdr:to>
    <xdr:sp macro="" textlink="">
      <xdr:nvSpPr>
        <xdr:cNvPr id="223" name="Text Box 14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 txBox="1">
          <a:spLocks noChangeArrowheads="1"/>
        </xdr:cNvSpPr>
      </xdr:nvSpPr>
      <xdr:spPr bwMode="auto">
        <a:xfrm>
          <a:off x="9973235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21</xdr:row>
      <xdr:rowOff>38100</xdr:rowOff>
    </xdr:from>
    <xdr:to>
      <xdr:col>10</xdr:col>
      <xdr:colOff>95250</xdr:colOff>
      <xdr:row>22</xdr:row>
      <xdr:rowOff>76199</xdr:rowOff>
    </xdr:to>
    <xdr:sp macro="" textlink="">
      <xdr:nvSpPr>
        <xdr:cNvPr id="224" name="Text Box 1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 txBox="1">
          <a:spLocks noChangeArrowheads="1"/>
        </xdr:cNvSpPr>
      </xdr:nvSpPr>
      <xdr:spPr bwMode="auto">
        <a:xfrm>
          <a:off x="9973235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21</xdr:row>
      <xdr:rowOff>38100</xdr:rowOff>
    </xdr:from>
    <xdr:to>
      <xdr:col>10</xdr:col>
      <xdr:colOff>76200</xdr:colOff>
      <xdr:row>23</xdr:row>
      <xdr:rowOff>2241</xdr:rowOff>
    </xdr:to>
    <xdr:sp macro="" textlink="">
      <xdr:nvSpPr>
        <xdr:cNvPr id="225" name="Text Box 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 txBox="1">
          <a:spLocks noChangeArrowheads="1"/>
        </xdr:cNvSpPr>
      </xdr:nvSpPr>
      <xdr:spPr bwMode="auto">
        <a:xfrm>
          <a:off x="9973235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21</xdr:row>
      <xdr:rowOff>38100</xdr:rowOff>
    </xdr:from>
    <xdr:to>
      <xdr:col>10</xdr:col>
      <xdr:colOff>76200</xdr:colOff>
      <xdr:row>23</xdr:row>
      <xdr:rowOff>2241</xdr:rowOff>
    </xdr:to>
    <xdr:sp macro="" textlink="">
      <xdr:nvSpPr>
        <xdr:cNvPr id="226" name="Text Box 3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 txBox="1">
          <a:spLocks noChangeArrowheads="1"/>
        </xdr:cNvSpPr>
      </xdr:nvSpPr>
      <xdr:spPr bwMode="auto">
        <a:xfrm>
          <a:off x="9973235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21</xdr:row>
      <xdr:rowOff>38100</xdr:rowOff>
    </xdr:from>
    <xdr:to>
      <xdr:col>10</xdr:col>
      <xdr:colOff>76200</xdr:colOff>
      <xdr:row>23</xdr:row>
      <xdr:rowOff>2241</xdr:rowOff>
    </xdr:to>
    <xdr:sp macro="" textlink="">
      <xdr:nvSpPr>
        <xdr:cNvPr id="227" name="Text Box 3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 txBox="1">
          <a:spLocks noChangeArrowheads="1"/>
        </xdr:cNvSpPr>
      </xdr:nvSpPr>
      <xdr:spPr bwMode="auto">
        <a:xfrm>
          <a:off x="9973235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21</xdr:row>
      <xdr:rowOff>38100</xdr:rowOff>
    </xdr:from>
    <xdr:to>
      <xdr:col>10</xdr:col>
      <xdr:colOff>76200</xdr:colOff>
      <xdr:row>23</xdr:row>
      <xdr:rowOff>2241</xdr:rowOff>
    </xdr:to>
    <xdr:sp macro="" textlink="">
      <xdr:nvSpPr>
        <xdr:cNvPr id="228" name="Text Box 3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 txBox="1">
          <a:spLocks noChangeArrowheads="1"/>
        </xdr:cNvSpPr>
      </xdr:nvSpPr>
      <xdr:spPr bwMode="auto">
        <a:xfrm>
          <a:off x="9973235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38100</xdr:rowOff>
    </xdr:from>
    <xdr:to>
      <xdr:col>11</xdr:col>
      <xdr:colOff>95250</xdr:colOff>
      <xdr:row>10</xdr:row>
      <xdr:rowOff>76200</xdr:rowOff>
    </xdr:to>
    <xdr:sp macro="" textlink="">
      <xdr:nvSpPr>
        <xdr:cNvPr id="229" name="Text Box 10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 txBox="1">
          <a:spLocks noChangeArrowheads="1"/>
        </xdr:cNvSpPr>
      </xdr:nvSpPr>
      <xdr:spPr bwMode="auto">
        <a:xfrm>
          <a:off x="10959353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38100</xdr:rowOff>
    </xdr:from>
    <xdr:to>
      <xdr:col>11</xdr:col>
      <xdr:colOff>95250</xdr:colOff>
      <xdr:row>10</xdr:row>
      <xdr:rowOff>76200</xdr:rowOff>
    </xdr:to>
    <xdr:sp macro="" textlink="">
      <xdr:nvSpPr>
        <xdr:cNvPr id="230" name="Text Box 11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 txBox="1">
          <a:spLocks noChangeArrowheads="1"/>
        </xdr:cNvSpPr>
      </xdr:nvSpPr>
      <xdr:spPr bwMode="auto">
        <a:xfrm>
          <a:off x="10959353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38100</xdr:rowOff>
    </xdr:from>
    <xdr:to>
      <xdr:col>11</xdr:col>
      <xdr:colOff>95250</xdr:colOff>
      <xdr:row>10</xdr:row>
      <xdr:rowOff>76200</xdr:rowOff>
    </xdr:to>
    <xdr:sp macro="" textlink="">
      <xdr:nvSpPr>
        <xdr:cNvPr id="231" name="Text Box 12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 txBox="1">
          <a:spLocks noChangeArrowheads="1"/>
        </xdr:cNvSpPr>
      </xdr:nvSpPr>
      <xdr:spPr bwMode="auto">
        <a:xfrm>
          <a:off x="10959353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38100</xdr:rowOff>
    </xdr:from>
    <xdr:to>
      <xdr:col>11</xdr:col>
      <xdr:colOff>95250</xdr:colOff>
      <xdr:row>10</xdr:row>
      <xdr:rowOff>76200</xdr:rowOff>
    </xdr:to>
    <xdr:sp macro="" textlink="">
      <xdr:nvSpPr>
        <xdr:cNvPr id="232" name="Text Box 13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 txBox="1">
          <a:spLocks noChangeArrowheads="1"/>
        </xdr:cNvSpPr>
      </xdr:nvSpPr>
      <xdr:spPr bwMode="auto">
        <a:xfrm>
          <a:off x="10959353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38100</xdr:rowOff>
    </xdr:from>
    <xdr:to>
      <xdr:col>11</xdr:col>
      <xdr:colOff>95250</xdr:colOff>
      <xdr:row>10</xdr:row>
      <xdr:rowOff>76200</xdr:rowOff>
    </xdr:to>
    <xdr:sp macro="" textlink="">
      <xdr:nvSpPr>
        <xdr:cNvPr id="233" name="Text Box 14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 txBox="1">
          <a:spLocks noChangeArrowheads="1"/>
        </xdr:cNvSpPr>
      </xdr:nvSpPr>
      <xdr:spPr bwMode="auto">
        <a:xfrm>
          <a:off x="10959353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38100</xdr:rowOff>
    </xdr:from>
    <xdr:to>
      <xdr:col>11</xdr:col>
      <xdr:colOff>95250</xdr:colOff>
      <xdr:row>10</xdr:row>
      <xdr:rowOff>76200</xdr:rowOff>
    </xdr:to>
    <xdr:sp macro="" textlink="">
      <xdr:nvSpPr>
        <xdr:cNvPr id="234" name="Text Box 1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 txBox="1">
          <a:spLocks noChangeArrowheads="1"/>
        </xdr:cNvSpPr>
      </xdr:nvSpPr>
      <xdr:spPr bwMode="auto">
        <a:xfrm>
          <a:off x="10959353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38100</xdr:rowOff>
    </xdr:from>
    <xdr:to>
      <xdr:col>11</xdr:col>
      <xdr:colOff>95250</xdr:colOff>
      <xdr:row>10</xdr:row>
      <xdr:rowOff>76200</xdr:rowOff>
    </xdr:to>
    <xdr:sp macro="" textlink="">
      <xdr:nvSpPr>
        <xdr:cNvPr id="235" name="Text Box 14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 txBox="1">
          <a:spLocks noChangeArrowheads="1"/>
        </xdr:cNvSpPr>
      </xdr:nvSpPr>
      <xdr:spPr bwMode="auto">
        <a:xfrm>
          <a:off x="10959353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38100</xdr:rowOff>
    </xdr:from>
    <xdr:to>
      <xdr:col>11</xdr:col>
      <xdr:colOff>76200</xdr:colOff>
      <xdr:row>11</xdr:row>
      <xdr:rowOff>0</xdr:rowOff>
    </xdr:to>
    <xdr:sp macro="" textlink="">
      <xdr:nvSpPr>
        <xdr:cNvPr id="236" name="Text Box 3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 txBox="1">
          <a:spLocks noChangeArrowheads="1"/>
        </xdr:cNvSpPr>
      </xdr:nvSpPr>
      <xdr:spPr bwMode="auto">
        <a:xfrm>
          <a:off x="10959353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38100</xdr:rowOff>
    </xdr:from>
    <xdr:to>
      <xdr:col>11</xdr:col>
      <xdr:colOff>76200</xdr:colOff>
      <xdr:row>11</xdr:row>
      <xdr:rowOff>0</xdr:rowOff>
    </xdr:to>
    <xdr:sp macro="" textlink="">
      <xdr:nvSpPr>
        <xdr:cNvPr id="237" name="Text Box 3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 txBox="1">
          <a:spLocks noChangeArrowheads="1"/>
        </xdr:cNvSpPr>
      </xdr:nvSpPr>
      <xdr:spPr bwMode="auto">
        <a:xfrm>
          <a:off x="10959353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38100</xdr:rowOff>
    </xdr:from>
    <xdr:to>
      <xdr:col>11</xdr:col>
      <xdr:colOff>76200</xdr:colOff>
      <xdr:row>11</xdr:row>
      <xdr:rowOff>0</xdr:rowOff>
    </xdr:to>
    <xdr:sp macro="" textlink="">
      <xdr:nvSpPr>
        <xdr:cNvPr id="238" name="Text Box 3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 txBox="1">
          <a:spLocks noChangeArrowheads="1"/>
        </xdr:cNvSpPr>
      </xdr:nvSpPr>
      <xdr:spPr bwMode="auto">
        <a:xfrm>
          <a:off x="10959353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38100</xdr:rowOff>
    </xdr:from>
    <xdr:to>
      <xdr:col>11</xdr:col>
      <xdr:colOff>76200</xdr:colOff>
      <xdr:row>11</xdr:row>
      <xdr:rowOff>0</xdr:rowOff>
    </xdr:to>
    <xdr:sp macro="" textlink="">
      <xdr:nvSpPr>
        <xdr:cNvPr id="239" name="Text Box 3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 txBox="1">
          <a:spLocks noChangeArrowheads="1"/>
        </xdr:cNvSpPr>
      </xdr:nvSpPr>
      <xdr:spPr bwMode="auto">
        <a:xfrm>
          <a:off x="10959353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38100</xdr:rowOff>
    </xdr:from>
    <xdr:to>
      <xdr:col>11</xdr:col>
      <xdr:colOff>95250</xdr:colOff>
      <xdr:row>10</xdr:row>
      <xdr:rowOff>76200</xdr:rowOff>
    </xdr:to>
    <xdr:sp macro="" textlink="">
      <xdr:nvSpPr>
        <xdr:cNvPr id="240" name="Text Box 10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 txBox="1">
          <a:spLocks noChangeArrowheads="1"/>
        </xdr:cNvSpPr>
      </xdr:nvSpPr>
      <xdr:spPr bwMode="auto">
        <a:xfrm>
          <a:off x="10959353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38100</xdr:rowOff>
    </xdr:from>
    <xdr:to>
      <xdr:col>11</xdr:col>
      <xdr:colOff>95250</xdr:colOff>
      <xdr:row>10</xdr:row>
      <xdr:rowOff>76200</xdr:rowOff>
    </xdr:to>
    <xdr:sp macro="" textlink="">
      <xdr:nvSpPr>
        <xdr:cNvPr id="241" name="Text Box 11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 txBox="1">
          <a:spLocks noChangeArrowheads="1"/>
        </xdr:cNvSpPr>
      </xdr:nvSpPr>
      <xdr:spPr bwMode="auto">
        <a:xfrm>
          <a:off x="10959353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38100</xdr:rowOff>
    </xdr:from>
    <xdr:to>
      <xdr:col>11</xdr:col>
      <xdr:colOff>95250</xdr:colOff>
      <xdr:row>10</xdr:row>
      <xdr:rowOff>76200</xdr:rowOff>
    </xdr:to>
    <xdr:sp macro="" textlink="">
      <xdr:nvSpPr>
        <xdr:cNvPr id="242" name="Text Box 12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 txBox="1">
          <a:spLocks noChangeArrowheads="1"/>
        </xdr:cNvSpPr>
      </xdr:nvSpPr>
      <xdr:spPr bwMode="auto">
        <a:xfrm>
          <a:off x="10959353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38100</xdr:rowOff>
    </xdr:from>
    <xdr:to>
      <xdr:col>11</xdr:col>
      <xdr:colOff>95250</xdr:colOff>
      <xdr:row>10</xdr:row>
      <xdr:rowOff>76200</xdr:rowOff>
    </xdr:to>
    <xdr:sp macro="" textlink="">
      <xdr:nvSpPr>
        <xdr:cNvPr id="243" name="Text Box 13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 txBox="1">
          <a:spLocks noChangeArrowheads="1"/>
        </xdr:cNvSpPr>
      </xdr:nvSpPr>
      <xdr:spPr bwMode="auto">
        <a:xfrm>
          <a:off x="10959353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38100</xdr:rowOff>
    </xdr:from>
    <xdr:to>
      <xdr:col>11</xdr:col>
      <xdr:colOff>95250</xdr:colOff>
      <xdr:row>10</xdr:row>
      <xdr:rowOff>76200</xdr:rowOff>
    </xdr:to>
    <xdr:sp macro="" textlink="">
      <xdr:nvSpPr>
        <xdr:cNvPr id="244" name="Text Box 14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 txBox="1">
          <a:spLocks noChangeArrowheads="1"/>
        </xdr:cNvSpPr>
      </xdr:nvSpPr>
      <xdr:spPr bwMode="auto">
        <a:xfrm>
          <a:off x="10959353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38100</xdr:rowOff>
    </xdr:from>
    <xdr:to>
      <xdr:col>11</xdr:col>
      <xdr:colOff>95250</xdr:colOff>
      <xdr:row>10</xdr:row>
      <xdr:rowOff>76200</xdr:rowOff>
    </xdr:to>
    <xdr:sp macro="" textlink="">
      <xdr:nvSpPr>
        <xdr:cNvPr id="245" name="Text Box 12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 txBox="1">
          <a:spLocks noChangeArrowheads="1"/>
        </xdr:cNvSpPr>
      </xdr:nvSpPr>
      <xdr:spPr bwMode="auto">
        <a:xfrm>
          <a:off x="10959353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38100</xdr:rowOff>
    </xdr:from>
    <xdr:to>
      <xdr:col>11</xdr:col>
      <xdr:colOff>95250</xdr:colOff>
      <xdr:row>10</xdr:row>
      <xdr:rowOff>76200</xdr:rowOff>
    </xdr:to>
    <xdr:sp macro="" textlink="">
      <xdr:nvSpPr>
        <xdr:cNvPr id="246" name="Text Box 1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 txBox="1">
          <a:spLocks noChangeArrowheads="1"/>
        </xdr:cNvSpPr>
      </xdr:nvSpPr>
      <xdr:spPr bwMode="auto">
        <a:xfrm>
          <a:off x="10959353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38100</xdr:rowOff>
    </xdr:from>
    <xdr:to>
      <xdr:col>11</xdr:col>
      <xdr:colOff>76200</xdr:colOff>
      <xdr:row>11</xdr:row>
      <xdr:rowOff>0</xdr:rowOff>
    </xdr:to>
    <xdr:sp macro="" textlink="">
      <xdr:nvSpPr>
        <xdr:cNvPr id="247" name="Text Box 3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 txBox="1">
          <a:spLocks noChangeArrowheads="1"/>
        </xdr:cNvSpPr>
      </xdr:nvSpPr>
      <xdr:spPr bwMode="auto">
        <a:xfrm>
          <a:off x="10959353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38100</xdr:rowOff>
    </xdr:from>
    <xdr:to>
      <xdr:col>11</xdr:col>
      <xdr:colOff>76200</xdr:colOff>
      <xdr:row>11</xdr:row>
      <xdr:rowOff>0</xdr:rowOff>
    </xdr:to>
    <xdr:sp macro="" textlink="">
      <xdr:nvSpPr>
        <xdr:cNvPr id="248" name="Text Box 3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 txBox="1">
          <a:spLocks noChangeArrowheads="1"/>
        </xdr:cNvSpPr>
      </xdr:nvSpPr>
      <xdr:spPr bwMode="auto">
        <a:xfrm>
          <a:off x="10959353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38100</xdr:rowOff>
    </xdr:from>
    <xdr:to>
      <xdr:col>11</xdr:col>
      <xdr:colOff>76200</xdr:colOff>
      <xdr:row>11</xdr:row>
      <xdr:rowOff>0</xdr:rowOff>
    </xdr:to>
    <xdr:sp macro="" textlink="">
      <xdr:nvSpPr>
        <xdr:cNvPr id="249" name="Text Box 3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 txBox="1">
          <a:spLocks noChangeArrowheads="1"/>
        </xdr:cNvSpPr>
      </xdr:nvSpPr>
      <xdr:spPr bwMode="auto">
        <a:xfrm>
          <a:off x="10959353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38100</xdr:rowOff>
    </xdr:from>
    <xdr:to>
      <xdr:col>11</xdr:col>
      <xdr:colOff>76200</xdr:colOff>
      <xdr:row>11</xdr:row>
      <xdr:rowOff>0</xdr:rowOff>
    </xdr:to>
    <xdr:sp macro="" textlink="">
      <xdr:nvSpPr>
        <xdr:cNvPr id="250" name="Text Box 3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 txBox="1">
          <a:spLocks noChangeArrowheads="1"/>
        </xdr:cNvSpPr>
      </xdr:nvSpPr>
      <xdr:spPr bwMode="auto">
        <a:xfrm>
          <a:off x="10959353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21</xdr:row>
      <xdr:rowOff>38100</xdr:rowOff>
    </xdr:from>
    <xdr:to>
      <xdr:col>11</xdr:col>
      <xdr:colOff>95250</xdr:colOff>
      <xdr:row>22</xdr:row>
      <xdr:rowOff>76199</xdr:rowOff>
    </xdr:to>
    <xdr:sp macro="" textlink="">
      <xdr:nvSpPr>
        <xdr:cNvPr id="251" name="Text Box 10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 txBox="1">
          <a:spLocks noChangeArrowheads="1"/>
        </xdr:cNvSpPr>
      </xdr:nvSpPr>
      <xdr:spPr bwMode="auto">
        <a:xfrm>
          <a:off x="10959353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21</xdr:row>
      <xdr:rowOff>38100</xdr:rowOff>
    </xdr:from>
    <xdr:to>
      <xdr:col>11</xdr:col>
      <xdr:colOff>95250</xdr:colOff>
      <xdr:row>22</xdr:row>
      <xdr:rowOff>76199</xdr:rowOff>
    </xdr:to>
    <xdr:sp macro="" textlink="">
      <xdr:nvSpPr>
        <xdr:cNvPr id="252" name="Text Box 11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 txBox="1">
          <a:spLocks noChangeArrowheads="1"/>
        </xdr:cNvSpPr>
      </xdr:nvSpPr>
      <xdr:spPr bwMode="auto">
        <a:xfrm>
          <a:off x="10959353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21</xdr:row>
      <xdr:rowOff>38100</xdr:rowOff>
    </xdr:from>
    <xdr:to>
      <xdr:col>11</xdr:col>
      <xdr:colOff>95250</xdr:colOff>
      <xdr:row>22</xdr:row>
      <xdr:rowOff>76199</xdr:rowOff>
    </xdr:to>
    <xdr:sp macro="" textlink="">
      <xdr:nvSpPr>
        <xdr:cNvPr id="253" name="Text Box 12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 txBox="1">
          <a:spLocks noChangeArrowheads="1"/>
        </xdr:cNvSpPr>
      </xdr:nvSpPr>
      <xdr:spPr bwMode="auto">
        <a:xfrm>
          <a:off x="10959353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21</xdr:row>
      <xdr:rowOff>38100</xdr:rowOff>
    </xdr:from>
    <xdr:to>
      <xdr:col>11</xdr:col>
      <xdr:colOff>95250</xdr:colOff>
      <xdr:row>22</xdr:row>
      <xdr:rowOff>76199</xdr:rowOff>
    </xdr:to>
    <xdr:sp macro="" textlink="">
      <xdr:nvSpPr>
        <xdr:cNvPr id="254" name="Text Box 13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 txBox="1">
          <a:spLocks noChangeArrowheads="1"/>
        </xdr:cNvSpPr>
      </xdr:nvSpPr>
      <xdr:spPr bwMode="auto">
        <a:xfrm>
          <a:off x="10959353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21</xdr:row>
      <xdr:rowOff>38100</xdr:rowOff>
    </xdr:from>
    <xdr:to>
      <xdr:col>11</xdr:col>
      <xdr:colOff>95250</xdr:colOff>
      <xdr:row>22</xdr:row>
      <xdr:rowOff>76199</xdr:rowOff>
    </xdr:to>
    <xdr:sp macro="" textlink="">
      <xdr:nvSpPr>
        <xdr:cNvPr id="255" name="Text Box 14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 txBox="1">
          <a:spLocks noChangeArrowheads="1"/>
        </xdr:cNvSpPr>
      </xdr:nvSpPr>
      <xdr:spPr bwMode="auto">
        <a:xfrm>
          <a:off x="10959353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21</xdr:row>
      <xdr:rowOff>38100</xdr:rowOff>
    </xdr:from>
    <xdr:to>
      <xdr:col>11</xdr:col>
      <xdr:colOff>95250</xdr:colOff>
      <xdr:row>22</xdr:row>
      <xdr:rowOff>76199</xdr:rowOff>
    </xdr:to>
    <xdr:sp macro="" textlink="">
      <xdr:nvSpPr>
        <xdr:cNvPr id="256" name="Text Box 12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 txBox="1">
          <a:spLocks noChangeArrowheads="1"/>
        </xdr:cNvSpPr>
      </xdr:nvSpPr>
      <xdr:spPr bwMode="auto">
        <a:xfrm>
          <a:off x="10959353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21</xdr:row>
      <xdr:rowOff>38100</xdr:rowOff>
    </xdr:from>
    <xdr:to>
      <xdr:col>11</xdr:col>
      <xdr:colOff>76200</xdr:colOff>
      <xdr:row>23</xdr:row>
      <xdr:rowOff>2241</xdr:rowOff>
    </xdr:to>
    <xdr:sp macro="" textlink="">
      <xdr:nvSpPr>
        <xdr:cNvPr id="257" name="Text Box 3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 txBox="1">
          <a:spLocks noChangeArrowheads="1"/>
        </xdr:cNvSpPr>
      </xdr:nvSpPr>
      <xdr:spPr bwMode="auto">
        <a:xfrm>
          <a:off x="10959353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21</xdr:row>
      <xdr:rowOff>38100</xdr:rowOff>
    </xdr:from>
    <xdr:to>
      <xdr:col>11</xdr:col>
      <xdr:colOff>76200</xdr:colOff>
      <xdr:row>23</xdr:row>
      <xdr:rowOff>2241</xdr:rowOff>
    </xdr:to>
    <xdr:sp macro="" textlink="">
      <xdr:nvSpPr>
        <xdr:cNvPr id="258" name="Text Box 3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 txBox="1">
          <a:spLocks noChangeArrowheads="1"/>
        </xdr:cNvSpPr>
      </xdr:nvSpPr>
      <xdr:spPr bwMode="auto">
        <a:xfrm>
          <a:off x="10959353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21</xdr:row>
      <xdr:rowOff>38100</xdr:rowOff>
    </xdr:from>
    <xdr:to>
      <xdr:col>11</xdr:col>
      <xdr:colOff>76200</xdr:colOff>
      <xdr:row>23</xdr:row>
      <xdr:rowOff>2241</xdr:rowOff>
    </xdr:to>
    <xdr:sp macro="" textlink="">
      <xdr:nvSpPr>
        <xdr:cNvPr id="259" name="Text Box 3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 txBox="1">
          <a:spLocks noChangeArrowheads="1"/>
        </xdr:cNvSpPr>
      </xdr:nvSpPr>
      <xdr:spPr bwMode="auto">
        <a:xfrm>
          <a:off x="10959353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21</xdr:row>
      <xdr:rowOff>38100</xdr:rowOff>
    </xdr:from>
    <xdr:to>
      <xdr:col>11</xdr:col>
      <xdr:colOff>76200</xdr:colOff>
      <xdr:row>23</xdr:row>
      <xdr:rowOff>2241</xdr:rowOff>
    </xdr:to>
    <xdr:sp macro="" textlink="">
      <xdr:nvSpPr>
        <xdr:cNvPr id="260" name="Text Box 3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 txBox="1">
          <a:spLocks noChangeArrowheads="1"/>
        </xdr:cNvSpPr>
      </xdr:nvSpPr>
      <xdr:spPr bwMode="auto">
        <a:xfrm>
          <a:off x="10959353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9</xdr:row>
      <xdr:rowOff>38100</xdr:rowOff>
    </xdr:from>
    <xdr:to>
      <xdr:col>12</xdr:col>
      <xdr:colOff>95250</xdr:colOff>
      <xdr:row>10</xdr:row>
      <xdr:rowOff>76200</xdr:rowOff>
    </xdr:to>
    <xdr:sp macro="" textlink="">
      <xdr:nvSpPr>
        <xdr:cNvPr id="261" name="Text Box 10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 txBox="1">
          <a:spLocks noChangeArrowheads="1"/>
        </xdr:cNvSpPr>
      </xdr:nvSpPr>
      <xdr:spPr bwMode="auto">
        <a:xfrm>
          <a:off x="11743765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9</xdr:row>
      <xdr:rowOff>38100</xdr:rowOff>
    </xdr:from>
    <xdr:to>
      <xdr:col>12</xdr:col>
      <xdr:colOff>95250</xdr:colOff>
      <xdr:row>10</xdr:row>
      <xdr:rowOff>76200</xdr:rowOff>
    </xdr:to>
    <xdr:sp macro="" textlink="">
      <xdr:nvSpPr>
        <xdr:cNvPr id="262" name="Text Box 11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 txBox="1">
          <a:spLocks noChangeArrowheads="1"/>
        </xdr:cNvSpPr>
      </xdr:nvSpPr>
      <xdr:spPr bwMode="auto">
        <a:xfrm>
          <a:off x="11743765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9</xdr:row>
      <xdr:rowOff>38100</xdr:rowOff>
    </xdr:from>
    <xdr:to>
      <xdr:col>12</xdr:col>
      <xdr:colOff>95250</xdr:colOff>
      <xdr:row>10</xdr:row>
      <xdr:rowOff>76200</xdr:rowOff>
    </xdr:to>
    <xdr:sp macro="" textlink="">
      <xdr:nvSpPr>
        <xdr:cNvPr id="263" name="Text Box 12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 txBox="1">
          <a:spLocks noChangeArrowheads="1"/>
        </xdr:cNvSpPr>
      </xdr:nvSpPr>
      <xdr:spPr bwMode="auto">
        <a:xfrm>
          <a:off x="11743765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9</xdr:row>
      <xdr:rowOff>38100</xdr:rowOff>
    </xdr:from>
    <xdr:to>
      <xdr:col>12</xdr:col>
      <xdr:colOff>95250</xdr:colOff>
      <xdr:row>10</xdr:row>
      <xdr:rowOff>76200</xdr:rowOff>
    </xdr:to>
    <xdr:sp macro="" textlink="">
      <xdr:nvSpPr>
        <xdr:cNvPr id="264" name="Text Box 13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 txBox="1">
          <a:spLocks noChangeArrowheads="1"/>
        </xdr:cNvSpPr>
      </xdr:nvSpPr>
      <xdr:spPr bwMode="auto">
        <a:xfrm>
          <a:off x="11743765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9</xdr:row>
      <xdr:rowOff>38100</xdr:rowOff>
    </xdr:from>
    <xdr:to>
      <xdr:col>12</xdr:col>
      <xdr:colOff>95250</xdr:colOff>
      <xdr:row>10</xdr:row>
      <xdr:rowOff>76200</xdr:rowOff>
    </xdr:to>
    <xdr:sp macro="" textlink="">
      <xdr:nvSpPr>
        <xdr:cNvPr id="265" name="Text Box 14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 txBox="1">
          <a:spLocks noChangeArrowheads="1"/>
        </xdr:cNvSpPr>
      </xdr:nvSpPr>
      <xdr:spPr bwMode="auto">
        <a:xfrm>
          <a:off x="11743765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9</xdr:row>
      <xdr:rowOff>38100</xdr:rowOff>
    </xdr:from>
    <xdr:to>
      <xdr:col>12</xdr:col>
      <xdr:colOff>95250</xdr:colOff>
      <xdr:row>10</xdr:row>
      <xdr:rowOff>76200</xdr:rowOff>
    </xdr:to>
    <xdr:sp macro="" textlink="">
      <xdr:nvSpPr>
        <xdr:cNvPr id="266" name="Text Box 12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 txBox="1">
          <a:spLocks noChangeArrowheads="1"/>
        </xdr:cNvSpPr>
      </xdr:nvSpPr>
      <xdr:spPr bwMode="auto">
        <a:xfrm>
          <a:off x="11743765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9</xdr:row>
      <xdr:rowOff>38100</xdr:rowOff>
    </xdr:from>
    <xdr:to>
      <xdr:col>12</xdr:col>
      <xdr:colOff>95250</xdr:colOff>
      <xdr:row>10</xdr:row>
      <xdr:rowOff>76200</xdr:rowOff>
    </xdr:to>
    <xdr:sp macro="" textlink="">
      <xdr:nvSpPr>
        <xdr:cNvPr id="267" name="Text Box 14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 txBox="1">
          <a:spLocks noChangeArrowheads="1"/>
        </xdr:cNvSpPr>
      </xdr:nvSpPr>
      <xdr:spPr bwMode="auto">
        <a:xfrm>
          <a:off x="11743765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9</xdr:row>
      <xdr:rowOff>38100</xdr:rowOff>
    </xdr:from>
    <xdr:to>
      <xdr:col>12</xdr:col>
      <xdr:colOff>76200</xdr:colOff>
      <xdr:row>11</xdr:row>
      <xdr:rowOff>0</xdr:rowOff>
    </xdr:to>
    <xdr:sp macro="" textlink="">
      <xdr:nvSpPr>
        <xdr:cNvPr id="268" name="Text Box 3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 txBox="1">
          <a:spLocks noChangeArrowheads="1"/>
        </xdr:cNvSpPr>
      </xdr:nvSpPr>
      <xdr:spPr bwMode="auto">
        <a:xfrm>
          <a:off x="11743765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9</xdr:row>
      <xdr:rowOff>38100</xdr:rowOff>
    </xdr:from>
    <xdr:to>
      <xdr:col>12</xdr:col>
      <xdr:colOff>76200</xdr:colOff>
      <xdr:row>11</xdr:row>
      <xdr:rowOff>0</xdr:rowOff>
    </xdr:to>
    <xdr:sp macro="" textlink="">
      <xdr:nvSpPr>
        <xdr:cNvPr id="269" name="Text Box 3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 txBox="1">
          <a:spLocks noChangeArrowheads="1"/>
        </xdr:cNvSpPr>
      </xdr:nvSpPr>
      <xdr:spPr bwMode="auto">
        <a:xfrm>
          <a:off x="11743765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9</xdr:row>
      <xdr:rowOff>38100</xdr:rowOff>
    </xdr:from>
    <xdr:to>
      <xdr:col>12</xdr:col>
      <xdr:colOff>76200</xdr:colOff>
      <xdr:row>11</xdr:row>
      <xdr:rowOff>0</xdr:rowOff>
    </xdr:to>
    <xdr:sp macro="" textlink="">
      <xdr:nvSpPr>
        <xdr:cNvPr id="270" name="Text Box 3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 txBox="1">
          <a:spLocks noChangeArrowheads="1"/>
        </xdr:cNvSpPr>
      </xdr:nvSpPr>
      <xdr:spPr bwMode="auto">
        <a:xfrm>
          <a:off x="11743765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9</xdr:row>
      <xdr:rowOff>38100</xdr:rowOff>
    </xdr:from>
    <xdr:to>
      <xdr:col>12</xdr:col>
      <xdr:colOff>76200</xdr:colOff>
      <xdr:row>11</xdr:row>
      <xdr:rowOff>0</xdr:rowOff>
    </xdr:to>
    <xdr:sp macro="" textlink="">
      <xdr:nvSpPr>
        <xdr:cNvPr id="271" name="Text Box 3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 txBox="1">
          <a:spLocks noChangeArrowheads="1"/>
        </xdr:cNvSpPr>
      </xdr:nvSpPr>
      <xdr:spPr bwMode="auto">
        <a:xfrm>
          <a:off x="11743765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9</xdr:row>
      <xdr:rowOff>38100</xdr:rowOff>
    </xdr:from>
    <xdr:to>
      <xdr:col>12</xdr:col>
      <xdr:colOff>95250</xdr:colOff>
      <xdr:row>10</xdr:row>
      <xdr:rowOff>76200</xdr:rowOff>
    </xdr:to>
    <xdr:sp macro="" textlink="">
      <xdr:nvSpPr>
        <xdr:cNvPr id="272" name="Text Box 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 txBox="1">
          <a:spLocks noChangeArrowheads="1"/>
        </xdr:cNvSpPr>
      </xdr:nvSpPr>
      <xdr:spPr bwMode="auto">
        <a:xfrm>
          <a:off x="11743765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9</xdr:row>
      <xdr:rowOff>38100</xdr:rowOff>
    </xdr:from>
    <xdr:to>
      <xdr:col>12</xdr:col>
      <xdr:colOff>95250</xdr:colOff>
      <xdr:row>10</xdr:row>
      <xdr:rowOff>76200</xdr:rowOff>
    </xdr:to>
    <xdr:sp macro="" textlink="">
      <xdr:nvSpPr>
        <xdr:cNvPr id="273" name="Text Box 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 txBox="1">
          <a:spLocks noChangeArrowheads="1"/>
        </xdr:cNvSpPr>
      </xdr:nvSpPr>
      <xdr:spPr bwMode="auto">
        <a:xfrm>
          <a:off x="11743765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9</xdr:row>
      <xdr:rowOff>38100</xdr:rowOff>
    </xdr:from>
    <xdr:to>
      <xdr:col>12</xdr:col>
      <xdr:colOff>95250</xdr:colOff>
      <xdr:row>10</xdr:row>
      <xdr:rowOff>76200</xdr:rowOff>
    </xdr:to>
    <xdr:sp macro="" textlink="">
      <xdr:nvSpPr>
        <xdr:cNvPr id="274" name="Text Box 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 txBox="1">
          <a:spLocks noChangeArrowheads="1"/>
        </xdr:cNvSpPr>
      </xdr:nvSpPr>
      <xdr:spPr bwMode="auto">
        <a:xfrm>
          <a:off x="11743765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9</xdr:row>
      <xdr:rowOff>38100</xdr:rowOff>
    </xdr:from>
    <xdr:to>
      <xdr:col>12</xdr:col>
      <xdr:colOff>95250</xdr:colOff>
      <xdr:row>10</xdr:row>
      <xdr:rowOff>76200</xdr:rowOff>
    </xdr:to>
    <xdr:sp macro="" textlink="">
      <xdr:nvSpPr>
        <xdr:cNvPr id="275" name="Text Box 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 txBox="1">
          <a:spLocks noChangeArrowheads="1"/>
        </xdr:cNvSpPr>
      </xdr:nvSpPr>
      <xdr:spPr bwMode="auto">
        <a:xfrm>
          <a:off x="11743765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9</xdr:row>
      <xdr:rowOff>38100</xdr:rowOff>
    </xdr:from>
    <xdr:to>
      <xdr:col>12</xdr:col>
      <xdr:colOff>95250</xdr:colOff>
      <xdr:row>10</xdr:row>
      <xdr:rowOff>76200</xdr:rowOff>
    </xdr:to>
    <xdr:sp macro="" textlink="">
      <xdr:nvSpPr>
        <xdr:cNvPr id="276" name="Text Box 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 txBox="1">
          <a:spLocks noChangeArrowheads="1"/>
        </xdr:cNvSpPr>
      </xdr:nvSpPr>
      <xdr:spPr bwMode="auto">
        <a:xfrm>
          <a:off x="11743765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9</xdr:row>
      <xdr:rowOff>38100</xdr:rowOff>
    </xdr:from>
    <xdr:to>
      <xdr:col>12</xdr:col>
      <xdr:colOff>95250</xdr:colOff>
      <xdr:row>10</xdr:row>
      <xdr:rowOff>76200</xdr:rowOff>
    </xdr:to>
    <xdr:sp macro="" textlink="">
      <xdr:nvSpPr>
        <xdr:cNvPr id="277" name="Text Box 12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 txBox="1">
          <a:spLocks noChangeArrowheads="1"/>
        </xdr:cNvSpPr>
      </xdr:nvSpPr>
      <xdr:spPr bwMode="auto">
        <a:xfrm>
          <a:off x="11743765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9</xdr:row>
      <xdr:rowOff>38100</xdr:rowOff>
    </xdr:from>
    <xdr:to>
      <xdr:col>12</xdr:col>
      <xdr:colOff>95250</xdr:colOff>
      <xdr:row>10</xdr:row>
      <xdr:rowOff>76200</xdr:rowOff>
    </xdr:to>
    <xdr:sp macro="" textlink="">
      <xdr:nvSpPr>
        <xdr:cNvPr id="278" name="Text Box 14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 txBox="1">
          <a:spLocks noChangeArrowheads="1"/>
        </xdr:cNvSpPr>
      </xdr:nvSpPr>
      <xdr:spPr bwMode="auto">
        <a:xfrm>
          <a:off x="11743765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9</xdr:row>
      <xdr:rowOff>38100</xdr:rowOff>
    </xdr:from>
    <xdr:to>
      <xdr:col>12</xdr:col>
      <xdr:colOff>76200</xdr:colOff>
      <xdr:row>11</xdr:row>
      <xdr:rowOff>0</xdr:rowOff>
    </xdr:to>
    <xdr:sp macro="" textlink="">
      <xdr:nvSpPr>
        <xdr:cNvPr id="279" name="Text Box 3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 txBox="1">
          <a:spLocks noChangeArrowheads="1"/>
        </xdr:cNvSpPr>
      </xdr:nvSpPr>
      <xdr:spPr bwMode="auto">
        <a:xfrm>
          <a:off x="11743765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9</xdr:row>
      <xdr:rowOff>38100</xdr:rowOff>
    </xdr:from>
    <xdr:to>
      <xdr:col>12</xdr:col>
      <xdr:colOff>76200</xdr:colOff>
      <xdr:row>11</xdr:row>
      <xdr:rowOff>0</xdr:rowOff>
    </xdr:to>
    <xdr:sp macro="" textlink="">
      <xdr:nvSpPr>
        <xdr:cNvPr id="280" name="Text Box 3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 txBox="1">
          <a:spLocks noChangeArrowheads="1"/>
        </xdr:cNvSpPr>
      </xdr:nvSpPr>
      <xdr:spPr bwMode="auto">
        <a:xfrm>
          <a:off x="11743765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9</xdr:row>
      <xdr:rowOff>38100</xdr:rowOff>
    </xdr:from>
    <xdr:to>
      <xdr:col>12</xdr:col>
      <xdr:colOff>76200</xdr:colOff>
      <xdr:row>11</xdr:row>
      <xdr:rowOff>0</xdr:rowOff>
    </xdr:to>
    <xdr:sp macro="" textlink="">
      <xdr:nvSpPr>
        <xdr:cNvPr id="281" name="Text Box 3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 txBox="1">
          <a:spLocks noChangeArrowheads="1"/>
        </xdr:cNvSpPr>
      </xdr:nvSpPr>
      <xdr:spPr bwMode="auto">
        <a:xfrm>
          <a:off x="11743765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9</xdr:row>
      <xdr:rowOff>38100</xdr:rowOff>
    </xdr:from>
    <xdr:to>
      <xdr:col>12</xdr:col>
      <xdr:colOff>76200</xdr:colOff>
      <xdr:row>11</xdr:row>
      <xdr:rowOff>0</xdr:rowOff>
    </xdr:to>
    <xdr:sp macro="" textlink="">
      <xdr:nvSpPr>
        <xdr:cNvPr id="282" name="Text Box 3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 txBox="1">
          <a:spLocks noChangeArrowheads="1"/>
        </xdr:cNvSpPr>
      </xdr:nvSpPr>
      <xdr:spPr bwMode="auto">
        <a:xfrm>
          <a:off x="11743765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38100</xdr:rowOff>
    </xdr:from>
    <xdr:to>
      <xdr:col>12</xdr:col>
      <xdr:colOff>95250</xdr:colOff>
      <xdr:row>22</xdr:row>
      <xdr:rowOff>76199</xdr:rowOff>
    </xdr:to>
    <xdr:sp macro="" textlink="">
      <xdr:nvSpPr>
        <xdr:cNvPr id="283" name="Text Box 10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 txBox="1">
          <a:spLocks noChangeArrowheads="1"/>
        </xdr:cNvSpPr>
      </xdr:nvSpPr>
      <xdr:spPr bwMode="auto">
        <a:xfrm>
          <a:off x="11743765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38100</xdr:rowOff>
    </xdr:from>
    <xdr:to>
      <xdr:col>12</xdr:col>
      <xdr:colOff>95250</xdr:colOff>
      <xdr:row>22</xdr:row>
      <xdr:rowOff>76199</xdr:rowOff>
    </xdr:to>
    <xdr:sp macro="" textlink="">
      <xdr:nvSpPr>
        <xdr:cNvPr id="284" name="Text Box 11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 txBox="1">
          <a:spLocks noChangeArrowheads="1"/>
        </xdr:cNvSpPr>
      </xdr:nvSpPr>
      <xdr:spPr bwMode="auto">
        <a:xfrm>
          <a:off x="11743765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38100</xdr:rowOff>
    </xdr:from>
    <xdr:to>
      <xdr:col>12</xdr:col>
      <xdr:colOff>95250</xdr:colOff>
      <xdr:row>22</xdr:row>
      <xdr:rowOff>76199</xdr:rowOff>
    </xdr:to>
    <xdr:sp macro="" textlink="">
      <xdr:nvSpPr>
        <xdr:cNvPr id="285" name="Text Box 12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 txBox="1">
          <a:spLocks noChangeArrowheads="1"/>
        </xdr:cNvSpPr>
      </xdr:nvSpPr>
      <xdr:spPr bwMode="auto">
        <a:xfrm>
          <a:off x="11743765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38100</xdr:rowOff>
    </xdr:from>
    <xdr:to>
      <xdr:col>12</xdr:col>
      <xdr:colOff>95250</xdr:colOff>
      <xdr:row>22</xdr:row>
      <xdr:rowOff>76199</xdr:rowOff>
    </xdr:to>
    <xdr:sp macro="" textlink="">
      <xdr:nvSpPr>
        <xdr:cNvPr id="286" name="Text Box 13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 txBox="1">
          <a:spLocks noChangeArrowheads="1"/>
        </xdr:cNvSpPr>
      </xdr:nvSpPr>
      <xdr:spPr bwMode="auto">
        <a:xfrm>
          <a:off x="11743765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38100</xdr:rowOff>
    </xdr:from>
    <xdr:to>
      <xdr:col>12</xdr:col>
      <xdr:colOff>95250</xdr:colOff>
      <xdr:row>22</xdr:row>
      <xdr:rowOff>76199</xdr:rowOff>
    </xdr:to>
    <xdr:sp macro="" textlink="">
      <xdr:nvSpPr>
        <xdr:cNvPr id="287" name="Text Box 14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 txBox="1">
          <a:spLocks noChangeArrowheads="1"/>
        </xdr:cNvSpPr>
      </xdr:nvSpPr>
      <xdr:spPr bwMode="auto">
        <a:xfrm>
          <a:off x="11743765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38100</xdr:rowOff>
    </xdr:from>
    <xdr:to>
      <xdr:col>12</xdr:col>
      <xdr:colOff>95250</xdr:colOff>
      <xdr:row>22</xdr:row>
      <xdr:rowOff>76199</xdr:rowOff>
    </xdr:to>
    <xdr:sp macro="" textlink="">
      <xdr:nvSpPr>
        <xdr:cNvPr id="288" name="Text Box 12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 txBox="1">
          <a:spLocks noChangeArrowheads="1"/>
        </xdr:cNvSpPr>
      </xdr:nvSpPr>
      <xdr:spPr bwMode="auto">
        <a:xfrm>
          <a:off x="11743765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38100</xdr:rowOff>
    </xdr:from>
    <xdr:to>
      <xdr:col>12</xdr:col>
      <xdr:colOff>76200</xdr:colOff>
      <xdr:row>23</xdr:row>
      <xdr:rowOff>2241</xdr:rowOff>
    </xdr:to>
    <xdr:sp macro="" textlink="">
      <xdr:nvSpPr>
        <xdr:cNvPr id="289" name="Text Box 3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 txBox="1">
          <a:spLocks noChangeArrowheads="1"/>
        </xdr:cNvSpPr>
      </xdr:nvSpPr>
      <xdr:spPr bwMode="auto">
        <a:xfrm>
          <a:off x="11743765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38100</xdr:rowOff>
    </xdr:from>
    <xdr:to>
      <xdr:col>12</xdr:col>
      <xdr:colOff>76200</xdr:colOff>
      <xdr:row>23</xdr:row>
      <xdr:rowOff>2241</xdr:rowOff>
    </xdr:to>
    <xdr:sp macro="" textlink="">
      <xdr:nvSpPr>
        <xdr:cNvPr id="290" name="Text Box 3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 txBox="1">
          <a:spLocks noChangeArrowheads="1"/>
        </xdr:cNvSpPr>
      </xdr:nvSpPr>
      <xdr:spPr bwMode="auto">
        <a:xfrm>
          <a:off x="11743765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38100</xdr:rowOff>
    </xdr:from>
    <xdr:to>
      <xdr:col>12</xdr:col>
      <xdr:colOff>76200</xdr:colOff>
      <xdr:row>23</xdr:row>
      <xdr:rowOff>2241</xdr:rowOff>
    </xdr:to>
    <xdr:sp macro="" textlink="">
      <xdr:nvSpPr>
        <xdr:cNvPr id="291" name="Text Box 3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 txBox="1">
          <a:spLocks noChangeArrowheads="1"/>
        </xdr:cNvSpPr>
      </xdr:nvSpPr>
      <xdr:spPr bwMode="auto">
        <a:xfrm>
          <a:off x="11743765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38100</xdr:rowOff>
    </xdr:from>
    <xdr:to>
      <xdr:col>12</xdr:col>
      <xdr:colOff>76200</xdr:colOff>
      <xdr:row>23</xdr:row>
      <xdr:rowOff>2241</xdr:rowOff>
    </xdr:to>
    <xdr:sp macro="" textlink="">
      <xdr:nvSpPr>
        <xdr:cNvPr id="292" name="Text Box 3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 txBox="1">
          <a:spLocks noChangeArrowheads="1"/>
        </xdr:cNvSpPr>
      </xdr:nvSpPr>
      <xdr:spPr bwMode="auto">
        <a:xfrm>
          <a:off x="11743765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9</xdr:row>
      <xdr:rowOff>38100</xdr:rowOff>
    </xdr:from>
    <xdr:to>
      <xdr:col>13</xdr:col>
      <xdr:colOff>95250</xdr:colOff>
      <xdr:row>10</xdr:row>
      <xdr:rowOff>76200</xdr:rowOff>
    </xdr:to>
    <xdr:sp macro="" textlink="">
      <xdr:nvSpPr>
        <xdr:cNvPr id="293" name="Text Box 10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 txBox="1">
          <a:spLocks noChangeArrowheads="1"/>
        </xdr:cNvSpPr>
      </xdr:nvSpPr>
      <xdr:spPr bwMode="auto">
        <a:xfrm>
          <a:off x="12494559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9</xdr:row>
      <xdr:rowOff>38100</xdr:rowOff>
    </xdr:from>
    <xdr:to>
      <xdr:col>13</xdr:col>
      <xdr:colOff>95250</xdr:colOff>
      <xdr:row>10</xdr:row>
      <xdr:rowOff>76200</xdr:rowOff>
    </xdr:to>
    <xdr:sp macro="" textlink="">
      <xdr:nvSpPr>
        <xdr:cNvPr id="294" name="Text Box 11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 txBox="1">
          <a:spLocks noChangeArrowheads="1"/>
        </xdr:cNvSpPr>
      </xdr:nvSpPr>
      <xdr:spPr bwMode="auto">
        <a:xfrm>
          <a:off x="12494559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9</xdr:row>
      <xdr:rowOff>38100</xdr:rowOff>
    </xdr:from>
    <xdr:to>
      <xdr:col>13</xdr:col>
      <xdr:colOff>95250</xdr:colOff>
      <xdr:row>10</xdr:row>
      <xdr:rowOff>76200</xdr:rowOff>
    </xdr:to>
    <xdr:sp macro="" textlink="">
      <xdr:nvSpPr>
        <xdr:cNvPr id="295" name="Text Box 12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 txBox="1">
          <a:spLocks noChangeArrowheads="1"/>
        </xdr:cNvSpPr>
      </xdr:nvSpPr>
      <xdr:spPr bwMode="auto">
        <a:xfrm>
          <a:off x="12494559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9</xdr:row>
      <xdr:rowOff>38100</xdr:rowOff>
    </xdr:from>
    <xdr:to>
      <xdr:col>13</xdr:col>
      <xdr:colOff>95250</xdr:colOff>
      <xdr:row>10</xdr:row>
      <xdr:rowOff>76200</xdr:rowOff>
    </xdr:to>
    <xdr:sp macro="" textlink="">
      <xdr:nvSpPr>
        <xdr:cNvPr id="296" name="Text Box 13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 txBox="1">
          <a:spLocks noChangeArrowheads="1"/>
        </xdr:cNvSpPr>
      </xdr:nvSpPr>
      <xdr:spPr bwMode="auto">
        <a:xfrm>
          <a:off x="12494559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9</xdr:row>
      <xdr:rowOff>38100</xdr:rowOff>
    </xdr:from>
    <xdr:to>
      <xdr:col>13</xdr:col>
      <xdr:colOff>95250</xdr:colOff>
      <xdr:row>10</xdr:row>
      <xdr:rowOff>76200</xdr:rowOff>
    </xdr:to>
    <xdr:sp macro="" textlink="">
      <xdr:nvSpPr>
        <xdr:cNvPr id="297" name="Text Box 14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 txBox="1">
          <a:spLocks noChangeArrowheads="1"/>
        </xdr:cNvSpPr>
      </xdr:nvSpPr>
      <xdr:spPr bwMode="auto">
        <a:xfrm>
          <a:off x="12494559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9</xdr:row>
      <xdr:rowOff>38100</xdr:rowOff>
    </xdr:from>
    <xdr:to>
      <xdr:col>13</xdr:col>
      <xdr:colOff>95250</xdr:colOff>
      <xdr:row>10</xdr:row>
      <xdr:rowOff>76200</xdr:rowOff>
    </xdr:to>
    <xdr:sp macro="" textlink="">
      <xdr:nvSpPr>
        <xdr:cNvPr id="298" name="Text Box 12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 txBox="1">
          <a:spLocks noChangeArrowheads="1"/>
        </xdr:cNvSpPr>
      </xdr:nvSpPr>
      <xdr:spPr bwMode="auto">
        <a:xfrm>
          <a:off x="12494559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9</xdr:row>
      <xdr:rowOff>38100</xdr:rowOff>
    </xdr:from>
    <xdr:to>
      <xdr:col>13</xdr:col>
      <xdr:colOff>95250</xdr:colOff>
      <xdr:row>10</xdr:row>
      <xdr:rowOff>76200</xdr:rowOff>
    </xdr:to>
    <xdr:sp macro="" textlink="">
      <xdr:nvSpPr>
        <xdr:cNvPr id="299" name="Text Box 14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 txBox="1">
          <a:spLocks noChangeArrowheads="1"/>
        </xdr:cNvSpPr>
      </xdr:nvSpPr>
      <xdr:spPr bwMode="auto">
        <a:xfrm>
          <a:off x="12494559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9</xdr:row>
      <xdr:rowOff>38100</xdr:rowOff>
    </xdr:from>
    <xdr:to>
      <xdr:col>13</xdr:col>
      <xdr:colOff>76200</xdr:colOff>
      <xdr:row>11</xdr:row>
      <xdr:rowOff>0</xdr:rowOff>
    </xdr:to>
    <xdr:sp macro="" textlink="">
      <xdr:nvSpPr>
        <xdr:cNvPr id="300" name="Text Box 3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>
          <a:spLocks noChangeArrowheads="1"/>
        </xdr:cNvSpPr>
      </xdr:nvSpPr>
      <xdr:spPr bwMode="auto">
        <a:xfrm>
          <a:off x="12494559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9</xdr:row>
      <xdr:rowOff>38100</xdr:rowOff>
    </xdr:from>
    <xdr:to>
      <xdr:col>13</xdr:col>
      <xdr:colOff>76200</xdr:colOff>
      <xdr:row>11</xdr:row>
      <xdr:rowOff>0</xdr:rowOff>
    </xdr:to>
    <xdr:sp macro="" textlink="">
      <xdr:nvSpPr>
        <xdr:cNvPr id="301" name="Text Box 3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>
          <a:spLocks noChangeArrowheads="1"/>
        </xdr:cNvSpPr>
      </xdr:nvSpPr>
      <xdr:spPr bwMode="auto">
        <a:xfrm>
          <a:off x="12494559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9</xdr:row>
      <xdr:rowOff>38100</xdr:rowOff>
    </xdr:from>
    <xdr:to>
      <xdr:col>13</xdr:col>
      <xdr:colOff>76200</xdr:colOff>
      <xdr:row>11</xdr:row>
      <xdr:rowOff>0</xdr:rowOff>
    </xdr:to>
    <xdr:sp macro="" textlink="">
      <xdr:nvSpPr>
        <xdr:cNvPr id="302" name="Text Box 3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>
          <a:spLocks noChangeArrowheads="1"/>
        </xdr:cNvSpPr>
      </xdr:nvSpPr>
      <xdr:spPr bwMode="auto">
        <a:xfrm>
          <a:off x="12494559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9</xdr:row>
      <xdr:rowOff>38100</xdr:rowOff>
    </xdr:from>
    <xdr:to>
      <xdr:col>13</xdr:col>
      <xdr:colOff>76200</xdr:colOff>
      <xdr:row>11</xdr:row>
      <xdr:rowOff>0</xdr:rowOff>
    </xdr:to>
    <xdr:sp macro="" textlink="">
      <xdr:nvSpPr>
        <xdr:cNvPr id="303" name="Text Box 3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>
          <a:spLocks noChangeArrowheads="1"/>
        </xdr:cNvSpPr>
      </xdr:nvSpPr>
      <xdr:spPr bwMode="auto">
        <a:xfrm>
          <a:off x="12494559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9</xdr:row>
      <xdr:rowOff>38100</xdr:rowOff>
    </xdr:from>
    <xdr:to>
      <xdr:col>13</xdr:col>
      <xdr:colOff>95250</xdr:colOff>
      <xdr:row>10</xdr:row>
      <xdr:rowOff>76200</xdr:rowOff>
    </xdr:to>
    <xdr:sp macro="" textlink="">
      <xdr:nvSpPr>
        <xdr:cNvPr id="304" name="Text Box 10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>
          <a:spLocks noChangeArrowheads="1"/>
        </xdr:cNvSpPr>
      </xdr:nvSpPr>
      <xdr:spPr bwMode="auto">
        <a:xfrm>
          <a:off x="12494559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9</xdr:row>
      <xdr:rowOff>38100</xdr:rowOff>
    </xdr:from>
    <xdr:to>
      <xdr:col>13</xdr:col>
      <xdr:colOff>95250</xdr:colOff>
      <xdr:row>10</xdr:row>
      <xdr:rowOff>76200</xdr:rowOff>
    </xdr:to>
    <xdr:sp macro="" textlink="">
      <xdr:nvSpPr>
        <xdr:cNvPr id="305" name="Text Box 11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>
          <a:spLocks noChangeArrowheads="1"/>
        </xdr:cNvSpPr>
      </xdr:nvSpPr>
      <xdr:spPr bwMode="auto">
        <a:xfrm>
          <a:off x="12494559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9</xdr:row>
      <xdr:rowOff>38100</xdr:rowOff>
    </xdr:from>
    <xdr:to>
      <xdr:col>13</xdr:col>
      <xdr:colOff>95250</xdr:colOff>
      <xdr:row>10</xdr:row>
      <xdr:rowOff>76200</xdr:rowOff>
    </xdr:to>
    <xdr:sp macro="" textlink="">
      <xdr:nvSpPr>
        <xdr:cNvPr id="306" name="Text Box 12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>
          <a:spLocks noChangeArrowheads="1"/>
        </xdr:cNvSpPr>
      </xdr:nvSpPr>
      <xdr:spPr bwMode="auto">
        <a:xfrm>
          <a:off x="12494559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9</xdr:row>
      <xdr:rowOff>38100</xdr:rowOff>
    </xdr:from>
    <xdr:to>
      <xdr:col>13</xdr:col>
      <xdr:colOff>95250</xdr:colOff>
      <xdr:row>10</xdr:row>
      <xdr:rowOff>76200</xdr:rowOff>
    </xdr:to>
    <xdr:sp macro="" textlink="">
      <xdr:nvSpPr>
        <xdr:cNvPr id="307" name="Text Box 13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>
          <a:spLocks noChangeArrowheads="1"/>
        </xdr:cNvSpPr>
      </xdr:nvSpPr>
      <xdr:spPr bwMode="auto">
        <a:xfrm>
          <a:off x="12494559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9</xdr:row>
      <xdr:rowOff>38100</xdr:rowOff>
    </xdr:from>
    <xdr:to>
      <xdr:col>13</xdr:col>
      <xdr:colOff>95250</xdr:colOff>
      <xdr:row>10</xdr:row>
      <xdr:rowOff>76200</xdr:rowOff>
    </xdr:to>
    <xdr:sp macro="" textlink="">
      <xdr:nvSpPr>
        <xdr:cNvPr id="308" name="Text Box 14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>
          <a:spLocks noChangeArrowheads="1"/>
        </xdr:cNvSpPr>
      </xdr:nvSpPr>
      <xdr:spPr bwMode="auto">
        <a:xfrm>
          <a:off x="12494559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9</xdr:row>
      <xdr:rowOff>38100</xdr:rowOff>
    </xdr:from>
    <xdr:to>
      <xdr:col>13</xdr:col>
      <xdr:colOff>95250</xdr:colOff>
      <xdr:row>10</xdr:row>
      <xdr:rowOff>76200</xdr:rowOff>
    </xdr:to>
    <xdr:sp macro="" textlink="">
      <xdr:nvSpPr>
        <xdr:cNvPr id="309" name="Text Box 12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>
          <a:spLocks noChangeArrowheads="1"/>
        </xdr:cNvSpPr>
      </xdr:nvSpPr>
      <xdr:spPr bwMode="auto">
        <a:xfrm>
          <a:off x="12494559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9</xdr:row>
      <xdr:rowOff>38100</xdr:rowOff>
    </xdr:from>
    <xdr:to>
      <xdr:col>13</xdr:col>
      <xdr:colOff>95250</xdr:colOff>
      <xdr:row>10</xdr:row>
      <xdr:rowOff>76200</xdr:rowOff>
    </xdr:to>
    <xdr:sp macro="" textlink="">
      <xdr:nvSpPr>
        <xdr:cNvPr id="310" name="Text Box 14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>
          <a:spLocks noChangeArrowheads="1"/>
        </xdr:cNvSpPr>
      </xdr:nvSpPr>
      <xdr:spPr bwMode="auto">
        <a:xfrm>
          <a:off x="12494559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9</xdr:row>
      <xdr:rowOff>38100</xdr:rowOff>
    </xdr:from>
    <xdr:to>
      <xdr:col>13</xdr:col>
      <xdr:colOff>76200</xdr:colOff>
      <xdr:row>11</xdr:row>
      <xdr:rowOff>0</xdr:rowOff>
    </xdr:to>
    <xdr:sp macro="" textlink="">
      <xdr:nvSpPr>
        <xdr:cNvPr id="311" name="Text Box 3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>
          <a:spLocks noChangeArrowheads="1"/>
        </xdr:cNvSpPr>
      </xdr:nvSpPr>
      <xdr:spPr bwMode="auto">
        <a:xfrm>
          <a:off x="12494559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9</xdr:row>
      <xdr:rowOff>38100</xdr:rowOff>
    </xdr:from>
    <xdr:to>
      <xdr:col>13</xdr:col>
      <xdr:colOff>76200</xdr:colOff>
      <xdr:row>11</xdr:row>
      <xdr:rowOff>0</xdr:rowOff>
    </xdr:to>
    <xdr:sp macro="" textlink="">
      <xdr:nvSpPr>
        <xdr:cNvPr id="312" name="Text Box 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>
          <a:spLocks noChangeArrowheads="1"/>
        </xdr:cNvSpPr>
      </xdr:nvSpPr>
      <xdr:spPr bwMode="auto">
        <a:xfrm>
          <a:off x="12494559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9</xdr:row>
      <xdr:rowOff>38100</xdr:rowOff>
    </xdr:from>
    <xdr:to>
      <xdr:col>13</xdr:col>
      <xdr:colOff>76200</xdr:colOff>
      <xdr:row>11</xdr:row>
      <xdr:rowOff>0</xdr:rowOff>
    </xdr:to>
    <xdr:sp macro="" textlink="">
      <xdr:nvSpPr>
        <xdr:cNvPr id="313" name="Text Box 3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 txBox="1">
          <a:spLocks noChangeArrowheads="1"/>
        </xdr:cNvSpPr>
      </xdr:nvSpPr>
      <xdr:spPr bwMode="auto">
        <a:xfrm>
          <a:off x="12494559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9</xdr:row>
      <xdr:rowOff>38100</xdr:rowOff>
    </xdr:from>
    <xdr:to>
      <xdr:col>13</xdr:col>
      <xdr:colOff>76200</xdr:colOff>
      <xdr:row>11</xdr:row>
      <xdr:rowOff>0</xdr:rowOff>
    </xdr:to>
    <xdr:sp macro="" textlink="">
      <xdr:nvSpPr>
        <xdr:cNvPr id="314" name="Text Box 3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>
          <a:spLocks noChangeArrowheads="1"/>
        </xdr:cNvSpPr>
      </xdr:nvSpPr>
      <xdr:spPr bwMode="auto">
        <a:xfrm>
          <a:off x="12494559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21</xdr:row>
      <xdr:rowOff>38100</xdr:rowOff>
    </xdr:from>
    <xdr:to>
      <xdr:col>13</xdr:col>
      <xdr:colOff>95250</xdr:colOff>
      <xdr:row>22</xdr:row>
      <xdr:rowOff>76199</xdr:rowOff>
    </xdr:to>
    <xdr:sp macro="" textlink="">
      <xdr:nvSpPr>
        <xdr:cNvPr id="315" name="Text Box 10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 txBox="1">
          <a:spLocks noChangeArrowheads="1"/>
        </xdr:cNvSpPr>
      </xdr:nvSpPr>
      <xdr:spPr bwMode="auto">
        <a:xfrm>
          <a:off x="12494559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21</xdr:row>
      <xdr:rowOff>38100</xdr:rowOff>
    </xdr:from>
    <xdr:to>
      <xdr:col>13</xdr:col>
      <xdr:colOff>95250</xdr:colOff>
      <xdr:row>22</xdr:row>
      <xdr:rowOff>76199</xdr:rowOff>
    </xdr:to>
    <xdr:sp macro="" textlink="">
      <xdr:nvSpPr>
        <xdr:cNvPr id="316" name="Text Box 11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>
          <a:spLocks noChangeArrowheads="1"/>
        </xdr:cNvSpPr>
      </xdr:nvSpPr>
      <xdr:spPr bwMode="auto">
        <a:xfrm>
          <a:off x="12494559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21</xdr:row>
      <xdr:rowOff>38100</xdr:rowOff>
    </xdr:from>
    <xdr:to>
      <xdr:col>13</xdr:col>
      <xdr:colOff>95250</xdr:colOff>
      <xdr:row>22</xdr:row>
      <xdr:rowOff>76199</xdr:rowOff>
    </xdr:to>
    <xdr:sp macro="" textlink="">
      <xdr:nvSpPr>
        <xdr:cNvPr id="317" name="Text Box 12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 txBox="1">
          <a:spLocks noChangeArrowheads="1"/>
        </xdr:cNvSpPr>
      </xdr:nvSpPr>
      <xdr:spPr bwMode="auto">
        <a:xfrm>
          <a:off x="12494559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21</xdr:row>
      <xdr:rowOff>38100</xdr:rowOff>
    </xdr:from>
    <xdr:to>
      <xdr:col>13</xdr:col>
      <xdr:colOff>95250</xdr:colOff>
      <xdr:row>22</xdr:row>
      <xdr:rowOff>76199</xdr:rowOff>
    </xdr:to>
    <xdr:sp macro="" textlink="">
      <xdr:nvSpPr>
        <xdr:cNvPr id="318" name="Text Box 13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>
          <a:spLocks noChangeArrowheads="1"/>
        </xdr:cNvSpPr>
      </xdr:nvSpPr>
      <xdr:spPr bwMode="auto">
        <a:xfrm>
          <a:off x="12494559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21</xdr:row>
      <xdr:rowOff>38100</xdr:rowOff>
    </xdr:from>
    <xdr:to>
      <xdr:col>13</xdr:col>
      <xdr:colOff>95250</xdr:colOff>
      <xdr:row>22</xdr:row>
      <xdr:rowOff>76199</xdr:rowOff>
    </xdr:to>
    <xdr:sp macro="" textlink="">
      <xdr:nvSpPr>
        <xdr:cNvPr id="319" name="Text Box 14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 txBox="1">
          <a:spLocks noChangeArrowheads="1"/>
        </xdr:cNvSpPr>
      </xdr:nvSpPr>
      <xdr:spPr bwMode="auto">
        <a:xfrm>
          <a:off x="12494559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21</xdr:row>
      <xdr:rowOff>38100</xdr:rowOff>
    </xdr:from>
    <xdr:to>
      <xdr:col>13</xdr:col>
      <xdr:colOff>95250</xdr:colOff>
      <xdr:row>22</xdr:row>
      <xdr:rowOff>76199</xdr:rowOff>
    </xdr:to>
    <xdr:sp macro="" textlink="">
      <xdr:nvSpPr>
        <xdr:cNvPr id="320" name="Text Box 12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 txBox="1">
          <a:spLocks noChangeArrowheads="1"/>
        </xdr:cNvSpPr>
      </xdr:nvSpPr>
      <xdr:spPr bwMode="auto">
        <a:xfrm>
          <a:off x="12494559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21</xdr:row>
      <xdr:rowOff>38100</xdr:rowOff>
    </xdr:from>
    <xdr:to>
      <xdr:col>13</xdr:col>
      <xdr:colOff>76200</xdr:colOff>
      <xdr:row>23</xdr:row>
      <xdr:rowOff>2241</xdr:rowOff>
    </xdr:to>
    <xdr:sp macro="" textlink="">
      <xdr:nvSpPr>
        <xdr:cNvPr id="321" name="Text Box 3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>
          <a:spLocks noChangeArrowheads="1"/>
        </xdr:cNvSpPr>
      </xdr:nvSpPr>
      <xdr:spPr bwMode="auto">
        <a:xfrm>
          <a:off x="12494559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21</xdr:row>
      <xdr:rowOff>38100</xdr:rowOff>
    </xdr:from>
    <xdr:to>
      <xdr:col>13</xdr:col>
      <xdr:colOff>76200</xdr:colOff>
      <xdr:row>23</xdr:row>
      <xdr:rowOff>2241</xdr:rowOff>
    </xdr:to>
    <xdr:sp macro="" textlink="">
      <xdr:nvSpPr>
        <xdr:cNvPr id="322" name="Text Box 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>
          <a:spLocks noChangeArrowheads="1"/>
        </xdr:cNvSpPr>
      </xdr:nvSpPr>
      <xdr:spPr bwMode="auto">
        <a:xfrm>
          <a:off x="12494559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21</xdr:row>
      <xdr:rowOff>38100</xdr:rowOff>
    </xdr:from>
    <xdr:to>
      <xdr:col>13</xdr:col>
      <xdr:colOff>76200</xdr:colOff>
      <xdr:row>23</xdr:row>
      <xdr:rowOff>2241</xdr:rowOff>
    </xdr:to>
    <xdr:sp macro="" textlink="">
      <xdr:nvSpPr>
        <xdr:cNvPr id="323" name="Text Box 3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>
          <a:spLocks noChangeArrowheads="1"/>
        </xdr:cNvSpPr>
      </xdr:nvSpPr>
      <xdr:spPr bwMode="auto">
        <a:xfrm>
          <a:off x="12494559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21</xdr:row>
      <xdr:rowOff>38100</xdr:rowOff>
    </xdr:from>
    <xdr:to>
      <xdr:col>13</xdr:col>
      <xdr:colOff>76200</xdr:colOff>
      <xdr:row>23</xdr:row>
      <xdr:rowOff>2241</xdr:rowOff>
    </xdr:to>
    <xdr:sp macro="" textlink="">
      <xdr:nvSpPr>
        <xdr:cNvPr id="324" name="Text Box 3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>
          <a:spLocks noChangeArrowheads="1"/>
        </xdr:cNvSpPr>
      </xdr:nvSpPr>
      <xdr:spPr bwMode="auto">
        <a:xfrm>
          <a:off x="12494559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14</xdr:col>
      <xdr:colOff>0</xdr:colOff>
      <xdr:row>9</xdr:row>
      <xdr:rowOff>38100</xdr:rowOff>
    </xdr:from>
    <xdr:ext cx="95250" cy="194982"/>
    <xdr:sp macro="" textlink="">
      <xdr:nvSpPr>
        <xdr:cNvPr id="325" name="Text Box 10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>
          <a:spLocks noChangeArrowheads="1"/>
        </xdr:cNvSpPr>
      </xdr:nvSpPr>
      <xdr:spPr bwMode="auto">
        <a:xfrm>
          <a:off x="13245353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9</xdr:row>
      <xdr:rowOff>38100</xdr:rowOff>
    </xdr:from>
    <xdr:ext cx="95250" cy="194982"/>
    <xdr:sp macro="" textlink="">
      <xdr:nvSpPr>
        <xdr:cNvPr id="326" name="Text Box 11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>
          <a:spLocks noChangeArrowheads="1"/>
        </xdr:cNvSpPr>
      </xdr:nvSpPr>
      <xdr:spPr bwMode="auto">
        <a:xfrm>
          <a:off x="13245353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9</xdr:row>
      <xdr:rowOff>38100</xdr:rowOff>
    </xdr:from>
    <xdr:ext cx="95250" cy="194982"/>
    <xdr:sp macro="" textlink="">
      <xdr:nvSpPr>
        <xdr:cNvPr id="327" name="Text Box 12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>
          <a:spLocks noChangeArrowheads="1"/>
        </xdr:cNvSpPr>
      </xdr:nvSpPr>
      <xdr:spPr bwMode="auto">
        <a:xfrm>
          <a:off x="13245353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9</xdr:row>
      <xdr:rowOff>38100</xdr:rowOff>
    </xdr:from>
    <xdr:ext cx="95250" cy="194982"/>
    <xdr:sp macro="" textlink="">
      <xdr:nvSpPr>
        <xdr:cNvPr id="328" name="Text Box 13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>
          <a:spLocks noChangeArrowheads="1"/>
        </xdr:cNvSpPr>
      </xdr:nvSpPr>
      <xdr:spPr bwMode="auto">
        <a:xfrm>
          <a:off x="13245353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9</xdr:row>
      <xdr:rowOff>38100</xdr:rowOff>
    </xdr:from>
    <xdr:ext cx="95250" cy="194982"/>
    <xdr:sp macro="" textlink="">
      <xdr:nvSpPr>
        <xdr:cNvPr id="329" name="Text Box 14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>
          <a:spLocks noChangeArrowheads="1"/>
        </xdr:cNvSpPr>
      </xdr:nvSpPr>
      <xdr:spPr bwMode="auto">
        <a:xfrm>
          <a:off x="13245353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9</xdr:row>
      <xdr:rowOff>38100</xdr:rowOff>
    </xdr:from>
    <xdr:ext cx="95250" cy="194982"/>
    <xdr:sp macro="" textlink="">
      <xdr:nvSpPr>
        <xdr:cNvPr id="330" name="Text Box 12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>
          <a:spLocks noChangeArrowheads="1"/>
        </xdr:cNvSpPr>
      </xdr:nvSpPr>
      <xdr:spPr bwMode="auto">
        <a:xfrm>
          <a:off x="13245353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9</xdr:row>
      <xdr:rowOff>38100</xdr:rowOff>
    </xdr:from>
    <xdr:ext cx="95250" cy="194982"/>
    <xdr:sp macro="" textlink="">
      <xdr:nvSpPr>
        <xdr:cNvPr id="331" name="Text Box 14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>
          <a:spLocks noChangeArrowheads="1"/>
        </xdr:cNvSpPr>
      </xdr:nvSpPr>
      <xdr:spPr bwMode="auto">
        <a:xfrm>
          <a:off x="13245353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9</xdr:row>
      <xdr:rowOff>38100</xdr:rowOff>
    </xdr:from>
    <xdr:ext cx="76200" cy="309282"/>
    <xdr:sp macro="" textlink="">
      <xdr:nvSpPr>
        <xdr:cNvPr id="332" name="Text Box 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>
          <a:spLocks noChangeArrowheads="1"/>
        </xdr:cNvSpPr>
      </xdr:nvSpPr>
      <xdr:spPr bwMode="auto">
        <a:xfrm>
          <a:off x="13245353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9</xdr:row>
      <xdr:rowOff>38100</xdr:rowOff>
    </xdr:from>
    <xdr:ext cx="76200" cy="309282"/>
    <xdr:sp macro="" textlink="">
      <xdr:nvSpPr>
        <xdr:cNvPr id="333" name="Text Box 3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>
          <a:spLocks noChangeArrowheads="1"/>
        </xdr:cNvSpPr>
      </xdr:nvSpPr>
      <xdr:spPr bwMode="auto">
        <a:xfrm>
          <a:off x="13245353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9</xdr:row>
      <xdr:rowOff>38100</xdr:rowOff>
    </xdr:from>
    <xdr:ext cx="76200" cy="309282"/>
    <xdr:sp macro="" textlink="">
      <xdr:nvSpPr>
        <xdr:cNvPr id="334" name="Text Box 3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>
          <a:spLocks noChangeArrowheads="1"/>
        </xdr:cNvSpPr>
      </xdr:nvSpPr>
      <xdr:spPr bwMode="auto">
        <a:xfrm>
          <a:off x="13245353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9</xdr:row>
      <xdr:rowOff>38100</xdr:rowOff>
    </xdr:from>
    <xdr:ext cx="76200" cy="309282"/>
    <xdr:sp macro="" textlink="">
      <xdr:nvSpPr>
        <xdr:cNvPr id="335" name="Text Box 3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>
          <a:spLocks noChangeArrowheads="1"/>
        </xdr:cNvSpPr>
      </xdr:nvSpPr>
      <xdr:spPr bwMode="auto">
        <a:xfrm>
          <a:off x="13245353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9</xdr:row>
      <xdr:rowOff>38100</xdr:rowOff>
    </xdr:from>
    <xdr:ext cx="95250" cy="194982"/>
    <xdr:sp macro="" textlink="">
      <xdr:nvSpPr>
        <xdr:cNvPr id="336" name="Text Box 10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>
          <a:spLocks noChangeArrowheads="1"/>
        </xdr:cNvSpPr>
      </xdr:nvSpPr>
      <xdr:spPr bwMode="auto">
        <a:xfrm>
          <a:off x="13245353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9</xdr:row>
      <xdr:rowOff>38100</xdr:rowOff>
    </xdr:from>
    <xdr:ext cx="95250" cy="194982"/>
    <xdr:sp macro="" textlink="">
      <xdr:nvSpPr>
        <xdr:cNvPr id="337" name="Text Box 11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>
          <a:spLocks noChangeArrowheads="1"/>
        </xdr:cNvSpPr>
      </xdr:nvSpPr>
      <xdr:spPr bwMode="auto">
        <a:xfrm>
          <a:off x="13245353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9</xdr:row>
      <xdr:rowOff>38100</xdr:rowOff>
    </xdr:from>
    <xdr:ext cx="95250" cy="194982"/>
    <xdr:sp macro="" textlink="">
      <xdr:nvSpPr>
        <xdr:cNvPr id="338" name="Text Box 12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>
          <a:spLocks noChangeArrowheads="1"/>
        </xdr:cNvSpPr>
      </xdr:nvSpPr>
      <xdr:spPr bwMode="auto">
        <a:xfrm>
          <a:off x="13245353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9</xdr:row>
      <xdr:rowOff>38100</xdr:rowOff>
    </xdr:from>
    <xdr:ext cx="95250" cy="194982"/>
    <xdr:sp macro="" textlink="">
      <xdr:nvSpPr>
        <xdr:cNvPr id="339" name="Text Box 13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>
          <a:spLocks noChangeArrowheads="1"/>
        </xdr:cNvSpPr>
      </xdr:nvSpPr>
      <xdr:spPr bwMode="auto">
        <a:xfrm>
          <a:off x="13245353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9</xdr:row>
      <xdr:rowOff>38100</xdr:rowOff>
    </xdr:from>
    <xdr:ext cx="95250" cy="194982"/>
    <xdr:sp macro="" textlink="">
      <xdr:nvSpPr>
        <xdr:cNvPr id="340" name="Text Box 14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>
          <a:spLocks noChangeArrowheads="1"/>
        </xdr:cNvSpPr>
      </xdr:nvSpPr>
      <xdr:spPr bwMode="auto">
        <a:xfrm>
          <a:off x="13245353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9</xdr:row>
      <xdr:rowOff>38100</xdr:rowOff>
    </xdr:from>
    <xdr:ext cx="95250" cy="194982"/>
    <xdr:sp macro="" textlink="">
      <xdr:nvSpPr>
        <xdr:cNvPr id="341" name="Text Box 1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>
          <a:spLocks noChangeArrowheads="1"/>
        </xdr:cNvSpPr>
      </xdr:nvSpPr>
      <xdr:spPr bwMode="auto">
        <a:xfrm>
          <a:off x="13245353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9</xdr:row>
      <xdr:rowOff>38100</xdr:rowOff>
    </xdr:from>
    <xdr:ext cx="95250" cy="194982"/>
    <xdr:sp macro="" textlink="">
      <xdr:nvSpPr>
        <xdr:cNvPr id="342" name="Text Box 14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>
          <a:spLocks noChangeArrowheads="1"/>
        </xdr:cNvSpPr>
      </xdr:nvSpPr>
      <xdr:spPr bwMode="auto">
        <a:xfrm>
          <a:off x="13245353" y="2156012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9</xdr:row>
      <xdr:rowOff>38100</xdr:rowOff>
    </xdr:from>
    <xdr:ext cx="76200" cy="309282"/>
    <xdr:sp macro="" textlink="">
      <xdr:nvSpPr>
        <xdr:cNvPr id="343" name="Text Box 3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>
          <a:spLocks noChangeArrowheads="1"/>
        </xdr:cNvSpPr>
      </xdr:nvSpPr>
      <xdr:spPr bwMode="auto">
        <a:xfrm>
          <a:off x="13245353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9</xdr:row>
      <xdr:rowOff>38100</xdr:rowOff>
    </xdr:from>
    <xdr:ext cx="76200" cy="309282"/>
    <xdr:sp macro="" textlink="">
      <xdr:nvSpPr>
        <xdr:cNvPr id="344" name="Text Box 3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>
          <a:spLocks noChangeArrowheads="1"/>
        </xdr:cNvSpPr>
      </xdr:nvSpPr>
      <xdr:spPr bwMode="auto">
        <a:xfrm>
          <a:off x="13245353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9</xdr:row>
      <xdr:rowOff>38100</xdr:rowOff>
    </xdr:from>
    <xdr:ext cx="76200" cy="309282"/>
    <xdr:sp macro="" textlink="">
      <xdr:nvSpPr>
        <xdr:cNvPr id="345" name="Text Box 3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>
          <a:spLocks noChangeArrowheads="1"/>
        </xdr:cNvSpPr>
      </xdr:nvSpPr>
      <xdr:spPr bwMode="auto">
        <a:xfrm>
          <a:off x="13245353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9</xdr:row>
      <xdr:rowOff>38100</xdr:rowOff>
    </xdr:from>
    <xdr:ext cx="76200" cy="309282"/>
    <xdr:sp macro="" textlink="">
      <xdr:nvSpPr>
        <xdr:cNvPr id="346" name="Text Box 3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>
          <a:spLocks noChangeArrowheads="1"/>
        </xdr:cNvSpPr>
      </xdr:nvSpPr>
      <xdr:spPr bwMode="auto">
        <a:xfrm>
          <a:off x="13245353" y="2156012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21</xdr:row>
      <xdr:rowOff>38100</xdr:rowOff>
    </xdr:from>
    <xdr:ext cx="95250" cy="194982"/>
    <xdr:sp macro="" textlink="">
      <xdr:nvSpPr>
        <xdr:cNvPr id="347" name="Text Box 10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>
          <a:spLocks noChangeArrowheads="1"/>
        </xdr:cNvSpPr>
      </xdr:nvSpPr>
      <xdr:spPr bwMode="auto">
        <a:xfrm>
          <a:off x="13245353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21</xdr:row>
      <xdr:rowOff>38100</xdr:rowOff>
    </xdr:from>
    <xdr:ext cx="95250" cy="194982"/>
    <xdr:sp macro="" textlink="">
      <xdr:nvSpPr>
        <xdr:cNvPr id="348" name="Text Box 11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>
          <a:spLocks noChangeArrowheads="1"/>
        </xdr:cNvSpPr>
      </xdr:nvSpPr>
      <xdr:spPr bwMode="auto">
        <a:xfrm>
          <a:off x="13245353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21</xdr:row>
      <xdr:rowOff>38100</xdr:rowOff>
    </xdr:from>
    <xdr:ext cx="95250" cy="194982"/>
    <xdr:sp macro="" textlink="">
      <xdr:nvSpPr>
        <xdr:cNvPr id="349" name="Text Box 12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 txBox="1">
          <a:spLocks noChangeArrowheads="1"/>
        </xdr:cNvSpPr>
      </xdr:nvSpPr>
      <xdr:spPr bwMode="auto">
        <a:xfrm>
          <a:off x="13245353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21</xdr:row>
      <xdr:rowOff>38100</xdr:rowOff>
    </xdr:from>
    <xdr:ext cx="95250" cy="194982"/>
    <xdr:sp macro="" textlink="">
      <xdr:nvSpPr>
        <xdr:cNvPr id="350" name="Text Box 13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>
          <a:spLocks noChangeArrowheads="1"/>
        </xdr:cNvSpPr>
      </xdr:nvSpPr>
      <xdr:spPr bwMode="auto">
        <a:xfrm>
          <a:off x="13245353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21</xdr:row>
      <xdr:rowOff>38100</xdr:rowOff>
    </xdr:from>
    <xdr:ext cx="95250" cy="194982"/>
    <xdr:sp macro="" textlink="">
      <xdr:nvSpPr>
        <xdr:cNvPr id="351" name="Text Box 14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>
          <a:spLocks noChangeArrowheads="1"/>
        </xdr:cNvSpPr>
      </xdr:nvSpPr>
      <xdr:spPr bwMode="auto">
        <a:xfrm>
          <a:off x="13245353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21</xdr:row>
      <xdr:rowOff>38100</xdr:rowOff>
    </xdr:from>
    <xdr:ext cx="95250" cy="194982"/>
    <xdr:sp macro="" textlink="">
      <xdr:nvSpPr>
        <xdr:cNvPr id="352" name="Text Box 12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>
          <a:spLocks noChangeArrowheads="1"/>
        </xdr:cNvSpPr>
      </xdr:nvSpPr>
      <xdr:spPr bwMode="auto">
        <a:xfrm>
          <a:off x="13245353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21</xdr:row>
      <xdr:rowOff>38100</xdr:rowOff>
    </xdr:from>
    <xdr:ext cx="76200" cy="309282"/>
    <xdr:sp macro="" textlink="">
      <xdr:nvSpPr>
        <xdr:cNvPr id="353" name="Text Box 3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>
          <a:spLocks noChangeArrowheads="1"/>
        </xdr:cNvSpPr>
      </xdr:nvSpPr>
      <xdr:spPr bwMode="auto">
        <a:xfrm>
          <a:off x="13245353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21</xdr:row>
      <xdr:rowOff>38100</xdr:rowOff>
    </xdr:from>
    <xdr:ext cx="76200" cy="309282"/>
    <xdr:sp macro="" textlink="">
      <xdr:nvSpPr>
        <xdr:cNvPr id="354" name="Text Box 3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>
          <a:spLocks noChangeArrowheads="1"/>
        </xdr:cNvSpPr>
      </xdr:nvSpPr>
      <xdr:spPr bwMode="auto">
        <a:xfrm>
          <a:off x="13245353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21</xdr:row>
      <xdr:rowOff>38100</xdr:rowOff>
    </xdr:from>
    <xdr:ext cx="76200" cy="309282"/>
    <xdr:sp macro="" textlink="">
      <xdr:nvSpPr>
        <xdr:cNvPr id="355" name="Text Box 3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>
          <a:spLocks noChangeArrowheads="1"/>
        </xdr:cNvSpPr>
      </xdr:nvSpPr>
      <xdr:spPr bwMode="auto">
        <a:xfrm>
          <a:off x="13245353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14</xdr:col>
      <xdr:colOff>0</xdr:colOff>
      <xdr:row>21</xdr:row>
      <xdr:rowOff>38100</xdr:rowOff>
    </xdr:from>
    <xdr:ext cx="76200" cy="309282"/>
    <xdr:sp macro="" textlink="">
      <xdr:nvSpPr>
        <xdr:cNvPr id="356" name="Text Box 3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>
          <a:spLocks noChangeArrowheads="1"/>
        </xdr:cNvSpPr>
      </xdr:nvSpPr>
      <xdr:spPr bwMode="auto">
        <a:xfrm>
          <a:off x="13245353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21</xdr:row>
      <xdr:rowOff>38100</xdr:rowOff>
    </xdr:from>
    <xdr:ext cx="95250" cy="194982"/>
    <xdr:sp macro="" textlink="">
      <xdr:nvSpPr>
        <xdr:cNvPr id="357" name="Text Box 10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>
          <a:spLocks noChangeArrowheads="1"/>
        </xdr:cNvSpPr>
      </xdr:nvSpPr>
      <xdr:spPr bwMode="auto">
        <a:xfrm>
          <a:off x="13996147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21</xdr:row>
      <xdr:rowOff>38100</xdr:rowOff>
    </xdr:from>
    <xdr:ext cx="95250" cy="194982"/>
    <xdr:sp macro="" textlink="">
      <xdr:nvSpPr>
        <xdr:cNvPr id="358" name="Text Box 11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>
          <a:spLocks noChangeArrowheads="1"/>
        </xdr:cNvSpPr>
      </xdr:nvSpPr>
      <xdr:spPr bwMode="auto">
        <a:xfrm>
          <a:off x="13996147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21</xdr:row>
      <xdr:rowOff>38100</xdr:rowOff>
    </xdr:from>
    <xdr:ext cx="95250" cy="194982"/>
    <xdr:sp macro="" textlink="">
      <xdr:nvSpPr>
        <xdr:cNvPr id="359" name="Text Box 12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>
          <a:spLocks noChangeArrowheads="1"/>
        </xdr:cNvSpPr>
      </xdr:nvSpPr>
      <xdr:spPr bwMode="auto">
        <a:xfrm>
          <a:off x="13996147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21</xdr:row>
      <xdr:rowOff>38100</xdr:rowOff>
    </xdr:from>
    <xdr:ext cx="95250" cy="194982"/>
    <xdr:sp macro="" textlink="">
      <xdr:nvSpPr>
        <xdr:cNvPr id="360" name="Text Box 13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>
          <a:spLocks noChangeArrowheads="1"/>
        </xdr:cNvSpPr>
      </xdr:nvSpPr>
      <xdr:spPr bwMode="auto">
        <a:xfrm>
          <a:off x="13996147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21</xdr:row>
      <xdr:rowOff>38100</xdr:rowOff>
    </xdr:from>
    <xdr:ext cx="95250" cy="194982"/>
    <xdr:sp macro="" textlink="">
      <xdr:nvSpPr>
        <xdr:cNvPr id="361" name="Text Box 14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>
          <a:spLocks noChangeArrowheads="1"/>
        </xdr:cNvSpPr>
      </xdr:nvSpPr>
      <xdr:spPr bwMode="auto">
        <a:xfrm>
          <a:off x="13996147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21</xdr:row>
      <xdr:rowOff>38100</xdr:rowOff>
    </xdr:from>
    <xdr:ext cx="95250" cy="194982"/>
    <xdr:sp macro="" textlink="">
      <xdr:nvSpPr>
        <xdr:cNvPr id="362" name="Text Box 1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>
          <a:spLocks noChangeArrowheads="1"/>
        </xdr:cNvSpPr>
      </xdr:nvSpPr>
      <xdr:spPr bwMode="auto">
        <a:xfrm>
          <a:off x="13996147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21</xdr:row>
      <xdr:rowOff>38100</xdr:rowOff>
    </xdr:from>
    <xdr:ext cx="76200" cy="309282"/>
    <xdr:sp macro="" textlink="">
      <xdr:nvSpPr>
        <xdr:cNvPr id="363" name="Text Box 3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>
          <a:spLocks noChangeArrowheads="1"/>
        </xdr:cNvSpPr>
      </xdr:nvSpPr>
      <xdr:spPr bwMode="auto">
        <a:xfrm>
          <a:off x="13996147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21</xdr:row>
      <xdr:rowOff>38100</xdr:rowOff>
    </xdr:from>
    <xdr:ext cx="76200" cy="309282"/>
    <xdr:sp macro="" textlink="">
      <xdr:nvSpPr>
        <xdr:cNvPr id="364" name="Text Box 3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>
          <a:spLocks noChangeArrowheads="1"/>
        </xdr:cNvSpPr>
      </xdr:nvSpPr>
      <xdr:spPr bwMode="auto">
        <a:xfrm>
          <a:off x="13996147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21</xdr:row>
      <xdr:rowOff>38100</xdr:rowOff>
    </xdr:from>
    <xdr:ext cx="76200" cy="309282"/>
    <xdr:sp macro="" textlink="">
      <xdr:nvSpPr>
        <xdr:cNvPr id="365" name="Text Box 3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>
          <a:spLocks noChangeArrowheads="1"/>
        </xdr:cNvSpPr>
      </xdr:nvSpPr>
      <xdr:spPr bwMode="auto">
        <a:xfrm>
          <a:off x="13996147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21</xdr:row>
      <xdr:rowOff>38100</xdr:rowOff>
    </xdr:from>
    <xdr:ext cx="76200" cy="309282"/>
    <xdr:sp macro="" textlink="">
      <xdr:nvSpPr>
        <xdr:cNvPr id="366" name="Text Box 3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>
          <a:spLocks noChangeArrowheads="1"/>
        </xdr:cNvSpPr>
      </xdr:nvSpPr>
      <xdr:spPr bwMode="auto">
        <a:xfrm>
          <a:off x="13996147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16</xdr:col>
      <xdr:colOff>0</xdr:colOff>
      <xdr:row>21</xdr:row>
      <xdr:rowOff>38100</xdr:rowOff>
    </xdr:from>
    <xdr:ext cx="95250" cy="194982"/>
    <xdr:sp macro="" textlink="">
      <xdr:nvSpPr>
        <xdr:cNvPr id="367" name="Text Box 10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>
          <a:spLocks noChangeArrowheads="1"/>
        </xdr:cNvSpPr>
      </xdr:nvSpPr>
      <xdr:spPr bwMode="auto">
        <a:xfrm>
          <a:off x="1474694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16</xdr:col>
      <xdr:colOff>0</xdr:colOff>
      <xdr:row>21</xdr:row>
      <xdr:rowOff>38100</xdr:rowOff>
    </xdr:from>
    <xdr:ext cx="95250" cy="194982"/>
    <xdr:sp macro="" textlink="">
      <xdr:nvSpPr>
        <xdr:cNvPr id="368" name="Text Box 11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>
          <a:spLocks noChangeArrowheads="1"/>
        </xdr:cNvSpPr>
      </xdr:nvSpPr>
      <xdr:spPr bwMode="auto">
        <a:xfrm>
          <a:off x="1474694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16</xdr:col>
      <xdr:colOff>0</xdr:colOff>
      <xdr:row>21</xdr:row>
      <xdr:rowOff>38100</xdr:rowOff>
    </xdr:from>
    <xdr:ext cx="95250" cy="194982"/>
    <xdr:sp macro="" textlink="">
      <xdr:nvSpPr>
        <xdr:cNvPr id="369" name="Text Box 12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>
          <a:spLocks noChangeArrowheads="1"/>
        </xdr:cNvSpPr>
      </xdr:nvSpPr>
      <xdr:spPr bwMode="auto">
        <a:xfrm>
          <a:off x="1474694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16</xdr:col>
      <xdr:colOff>0</xdr:colOff>
      <xdr:row>21</xdr:row>
      <xdr:rowOff>38100</xdr:rowOff>
    </xdr:from>
    <xdr:ext cx="95250" cy="194982"/>
    <xdr:sp macro="" textlink="">
      <xdr:nvSpPr>
        <xdr:cNvPr id="370" name="Text Box 13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>
          <a:spLocks noChangeArrowheads="1"/>
        </xdr:cNvSpPr>
      </xdr:nvSpPr>
      <xdr:spPr bwMode="auto">
        <a:xfrm>
          <a:off x="1474694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16</xdr:col>
      <xdr:colOff>0</xdr:colOff>
      <xdr:row>21</xdr:row>
      <xdr:rowOff>38100</xdr:rowOff>
    </xdr:from>
    <xdr:ext cx="95250" cy="194982"/>
    <xdr:sp macro="" textlink="">
      <xdr:nvSpPr>
        <xdr:cNvPr id="371" name="Text Box 14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>
          <a:spLocks noChangeArrowheads="1"/>
        </xdr:cNvSpPr>
      </xdr:nvSpPr>
      <xdr:spPr bwMode="auto">
        <a:xfrm>
          <a:off x="1474694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16</xdr:col>
      <xdr:colOff>0</xdr:colOff>
      <xdr:row>21</xdr:row>
      <xdr:rowOff>38100</xdr:rowOff>
    </xdr:from>
    <xdr:ext cx="95250" cy="194982"/>
    <xdr:sp macro="" textlink="">
      <xdr:nvSpPr>
        <xdr:cNvPr id="372" name="Text Box 1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1474694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16</xdr:col>
      <xdr:colOff>0</xdr:colOff>
      <xdr:row>21</xdr:row>
      <xdr:rowOff>38100</xdr:rowOff>
    </xdr:from>
    <xdr:ext cx="76200" cy="309282"/>
    <xdr:sp macro="" textlink="">
      <xdr:nvSpPr>
        <xdr:cNvPr id="373" name="Text Box 3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1474694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16</xdr:col>
      <xdr:colOff>0</xdr:colOff>
      <xdr:row>21</xdr:row>
      <xdr:rowOff>38100</xdr:rowOff>
    </xdr:from>
    <xdr:ext cx="76200" cy="309282"/>
    <xdr:sp macro="" textlink="">
      <xdr:nvSpPr>
        <xdr:cNvPr id="374" name="Text Box 3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1474694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16</xdr:col>
      <xdr:colOff>0</xdr:colOff>
      <xdr:row>21</xdr:row>
      <xdr:rowOff>38100</xdr:rowOff>
    </xdr:from>
    <xdr:ext cx="76200" cy="309282"/>
    <xdr:sp macro="" textlink="">
      <xdr:nvSpPr>
        <xdr:cNvPr id="375" name="Text Box 3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>
          <a:spLocks noChangeArrowheads="1"/>
        </xdr:cNvSpPr>
      </xdr:nvSpPr>
      <xdr:spPr bwMode="auto">
        <a:xfrm>
          <a:off x="1474694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16</xdr:col>
      <xdr:colOff>0</xdr:colOff>
      <xdr:row>21</xdr:row>
      <xdr:rowOff>38100</xdr:rowOff>
    </xdr:from>
    <xdr:ext cx="76200" cy="309282"/>
    <xdr:sp macro="" textlink="">
      <xdr:nvSpPr>
        <xdr:cNvPr id="376" name="Text Box 3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>
          <a:spLocks noChangeArrowheads="1"/>
        </xdr:cNvSpPr>
      </xdr:nvSpPr>
      <xdr:spPr bwMode="auto">
        <a:xfrm>
          <a:off x="1474694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21</xdr:row>
      <xdr:rowOff>38100</xdr:rowOff>
    </xdr:from>
    <xdr:ext cx="95250" cy="194982"/>
    <xdr:sp macro="" textlink="">
      <xdr:nvSpPr>
        <xdr:cNvPr id="377" name="Text Box 10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>
          <a:spLocks noChangeArrowheads="1"/>
        </xdr:cNvSpPr>
      </xdr:nvSpPr>
      <xdr:spPr bwMode="auto">
        <a:xfrm>
          <a:off x="15576176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21</xdr:row>
      <xdr:rowOff>38100</xdr:rowOff>
    </xdr:from>
    <xdr:ext cx="95250" cy="194982"/>
    <xdr:sp macro="" textlink="">
      <xdr:nvSpPr>
        <xdr:cNvPr id="378" name="Text Box 11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>
          <a:spLocks noChangeArrowheads="1"/>
        </xdr:cNvSpPr>
      </xdr:nvSpPr>
      <xdr:spPr bwMode="auto">
        <a:xfrm>
          <a:off x="15576176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21</xdr:row>
      <xdr:rowOff>38100</xdr:rowOff>
    </xdr:from>
    <xdr:ext cx="95250" cy="194982"/>
    <xdr:sp macro="" textlink="">
      <xdr:nvSpPr>
        <xdr:cNvPr id="379" name="Text Box 12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>
          <a:spLocks noChangeArrowheads="1"/>
        </xdr:cNvSpPr>
      </xdr:nvSpPr>
      <xdr:spPr bwMode="auto">
        <a:xfrm>
          <a:off x="15576176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21</xdr:row>
      <xdr:rowOff>38100</xdr:rowOff>
    </xdr:from>
    <xdr:ext cx="95250" cy="194982"/>
    <xdr:sp macro="" textlink="">
      <xdr:nvSpPr>
        <xdr:cNvPr id="380" name="Text Box 13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>
          <a:spLocks noChangeArrowheads="1"/>
        </xdr:cNvSpPr>
      </xdr:nvSpPr>
      <xdr:spPr bwMode="auto">
        <a:xfrm>
          <a:off x="15576176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21</xdr:row>
      <xdr:rowOff>38100</xdr:rowOff>
    </xdr:from>
    <xdr:ext cx="95250" cy="194982"/>
    <xdr:sp macro="" textlink="">
      <xdr:nvSpPr>
        <xdr:cNvPr id="381" name="Text Box 14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>
          <a:spLocks noChangeArrowheads="1"/>
        </xdr:cNvSpPr>
      </xdr:nvSpPr>
      <xdr:spPr bwMode="auto">
        <a:xfrm>
          <a:off x="15576176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21</xdr:row>
      <xdr:rowOff>38100</xdr:rowOff>
    </xdr:from>
    <xdr:ext cx="95250" cy="194982"/>
    <xdr:sp macro="" textlink="">
      <xdr:nvSpPr>
        <xdr:cNvPr id="382" name="Text Box 1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>
          <a:spLocks noChangeArrowheads="1"/>
        </xdr:cNvSpPr>
      </xdr:nvSpPr>
      <xdr:spPr bwMode="auto">
        <a:xfrm>
          <a:off x="15576176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21</xdr:row>
      <xdr:rowOff>38100</xdr:rowOff>
    </xdr:from>
    <xdr:ext cx="76200" cy="309282"/>
    <xdr:sp macro="" textlink="">
      <xdr:nvSpPr>
        <xdr:cNvPr id="383" name="Text Box 3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>
          <a:spLocks noChangeArrowheads="1"/>
        </xdr:cNvSpPr>
      </xdr:nvSpPr>
      <xdr:spPr bwMode="auto">
        <a:xfrm>
          <a:off x="15576176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21</xdr:row>
      <xdr:rowOff>38100</xdr:rowOff>
    </xdr:from>
    <xdr:ext cx="76200" cy="309282"/>
    <xdr:sp macro="" textlink="">
      <xdr:nvSpPr>
        <xdr:cNvPr id="384" name="Text Box 3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>
          <a:spLocks noChangeArrowheads="1"/>
        </xdr:cNvSpPr>
      </xdr:nvSpPr>
      <xdr:spPr bwMode="auto">
        <a:xfrm>
          <a:off x="15576176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21</xdr:row>
      <xdr:rowOff>38100</xdr:rowOff>
    </xdr:from>
    <xdr:ext cx="76200" cy="309282"/>
    <xdr:sp macro="" textlink="">
      <xdr:nvSpPr>
        <xdr:cNvPr id="385" name="Text Box 3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>
          <a:spLocks noChangeArrowheads="1"/>
        </xdr:cNvSpPr>
      </xdr:nvSpPr>
      <xdr:spPr bwMode="auto">
        <a:xfrm>
          <a:off x="15576176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17</xdr:col>
      <xdr:colOff>0</xdr:colOff>
      <xdr:row>21</xdr:row>
      <xdr:rowOff>38100</xdr:rowOff>
    </xdr:from>
    <xdr:ext cx="76200" cy="309282"/>
    <xdr:sp macro="" textlink="">
      <xdr:nvSpPr>
        <xdr:cNvPr id="386" name="Text Box 3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>
          <a:spLocks noChangeArrowheads="1"/>
        </xdr:cNvSpPr>
      </xdr:nvSpPr>
      <xdr:spPr bwMode="auto">
        <a:xfrm>
          <a:off x="15576176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18</xdr:col>
      <xdr:colOff>0</xdr:colOff>
      <xdr:row>21</xdr:row>
      <xdr:rowOff>38100</xdr:rowOff>
    </xdr:from>
    <xdr:ext cx="95250" cy="194982"/>
    <xdr:sp macro="" textlink="">
      <xdr:nvSpPr>
        <xdr:cNvPr id="387" name="Text Box 10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>
          <a:spLocks noChangeArrowheads="1"/>
        </xdr:cNvSpPr>
      </xdr:nvSpPr>
      <xdr:spPr bwMode="auto">
        <a:xfrm>
          <a:off x="16495059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18</xdr:col>
      <xdr:colOff>0</xdr:colOff>
      <xdr:row>21</xdr:row>
      <xdr:rowOff>38100</xdr:rowOff>
    </xdr:from>
    <xdr:ext cx="95250" cy="194982"/>
    <xdr:sp macro="" textlink="">
      <xdr:nvSpPr>
        <xdr:cNvPr id="388" name="Text Box 11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>
          <a:spLocks noChangeArrowheads="1"/>
        </xdr:cNvSpPr>
      </xdr:nvSpPr>
      <xdr:spPr bwMode="auto">
        <a:xfrm>
          <a:off x="16495059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18</xdr:col>
      <xdr:colOff>0</xdr:colOff>
      <xdr:row>21</xdr:row>
      <xdr:rowOff>38100</xdr:rowOff>
    </xdr:from>
    <xdr:ext cx="95250" cy="194982"/>
    <xdr:sp macro="" textlink="">
      <xdr:nvSpPr>
        <xdr:cNvPr id="389" name="Text Box 12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>
          <a:spLocks noChangeArrowheads="1"/>
        </xdr:cNvSpPr>
      </xdr:nvSpPr>
      <xdr:spPr bwMode="auto">
        <a:xfrm>
          <a:off x="16495059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18</xdr:col>
      <xdr:colOff>0</xdr:colOff>
      <xdr:row>21</xdr:row>
      <xdr:rowOff>38100</xdr:rowOff>
    </xdr:from>
    <xdr:ext cx="95250" cy="194982"/>
    <xdr:sp macro="" textlink="">
      <xdr:nvSpPr>
        <xdr:cNvPr id="390" name="Text Box 13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>
          <a:spLocks noChangeArrowheads="1"/>
        </xdr:cNvSpPr>
      </xdr:nvSpPr>
      <xdr:spPr bwMode="auto">
        <a:xfrm>
          <a:off x="16495059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18</xdr:col>
      <xdr:colOff>0</xdr:colOff>
      <xdr:row>21</xdr:row>
      <xdr:rowOff>38100</xdr:rowOff>
    </xdr:from>
    <xdr:ext cx="95250" cy="194982"/>
    <xdr:sp macro="" textlink="">
      <xdr:nvSpPr>
        <xdr:cNvPr id="391" name="Text Box 14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>
          <a:spLocks noChangeArrowheads="1"/>
        </xdr:cNvSpPr>
      </xdr:nvSpPr>
      <xdr:spPr bwMode="auto">
        <a:xfrm>
          <a:off x="16495059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18</xdr:col>
      <xdr:colOff>0</xdr:colOff>
      <xdr:row>21</xdr:row>
      <xdr:rowOff>38100</xdr:rowOff>
    </xdr:from>
    <xdr:ext cx="95250" cy="194982"/>
    <xdr:sp macro="" textlink="">
      <xdr:nvSpPr>
        <xdr:cNvPr id="392" name="Text Box 1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>
          <a:spLocks noChangeArrowheads="1"/>
        </xdr:cNvSpPr>
      </xdr:nvSpPr>
      <xdr:spPr bwMode="auto">
        <a:xfrm>
          <a:off x="16495059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18</xdr:col>
      <xdr:colOff>0</xdr:colOff>
      <xdr:row>21</xdr:row>
      <xdr:rowOff>38100</xdr:rowOff>
    </xdr:from>
    <xdr:ext cx="76200" cy="309282"/>
    <xdr:sp macro="" textlink="">
      <xdr:nvSpPr>
        <xdr:cNvPr id="393" name="Text Box 3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>
          <a:spLocks noChangeArrowheads="1"/>
        </xdr:cNvSpPr>
      </xdr:nvSpPr>
      <xdr:spPr bwMode="auto">
        <a:xfrm>
          <a:off x="16495059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18</xdr:col>
      <xdr:colOff>0</xdr:colOff>
      <xdr:row>21</xdr:row>
      <xdr:rowOff>38100</xdr:rowOff>
    </xdr:from>
    <xdr:ext cx="76200" cy="309282"/>
    <xdr:sp macro="" textlink="">
      <xdr:nvSpPr>
        <xdr:cNvPr id="394" name="Text Box 3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>
          <a:spLocks noChangeArrowheads="1"/>
        </xdr:cNvSpPr>
      </xdr:nvSpPr>
      <xdr:spPr bwMode="auto">
        <a:xfrm>
          <a:off x="16495059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18</xdr:col>
      <xdr:colOff>0</xdr:colOff>
      <xdr:row>21</xdr:row>
      <xdr:rowOff>38100</xdr:rowOff>
    </xdr:from>
    <xdr:ext cx="76200" cy="309282"/>
    <xdr:sp macro="" textlink="">
      <xdr:nvSpPr>
        <xdr:cNvPr id="395" name="Text Box 3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>
          <a:spLocks noChangeArrowheads="1"/>
        </xdr:cNvSpPr>
      </xdr:nvSpPr>
      <xdr:spPr bwMode="auto">
        <a:xfrm>
          <a:off x="16495059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18</xdr:col>
      <xdr:colOff>0</xdr:colOff>
      <xdr:row>21</xdr:row>
      <xdr:rowOff>38100</xdr:rowOff>
    </xdr:from>
    <xdr:ext cx="76200" cy="309282"/>
    <xdr:sp macro="" textlink="">
      <xdr:nvSpPr>
        <xdr:cNvPr id="396" name="Text Box 3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>
          <a:spLocks noChangeArrowheads="1"/>
        </xdr:cNvSpPr>
      </xdr:nvSpPr>
      <xdr:spPr bwMode="auto">
        <a:xfrm>
          <a:off x="16495059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19</xdr:col>
      <xdr:colOff>0</xdr:colOff>
      <xdr:row>21</xdr:row>
      <xdr:rowOff>38100</xdr:rowOff>
    </xdr:from>
    <xdr:ext cx="95250" cy="194982"/>
    <xdr:sp macro="" textlink="">
      <xdr:nvSpPr>
        <xdr:cNvPr id="397" name="Text Box 10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>
          <a:spLocks noChangeArrowheads="1"/>
        </xdr:cNvSpPr>
      </xdr:nvSpPr>
      <xdr:spPr bwMode="auto">
        <a:xfrm>
          <a:off x="17245853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19</xdr:col>
      <xdr:colOff>0</xdr:colOff>
      <xdr:row>21</xdr:row>
      <xdr:rowOff>38100</xdr:rowOff>
    </xdr:from>
    <xdr:ext cx="95250" cy="194982"/>
    <xdr:sp macro="" textlink="">
      <xdr:nvSpPr>
        <xdr:cNvPr id="398" name="Text Box 11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>
          <a:spLocks noChangeArrowheads="1"/>
        </xdr:cNvSpPr>
      </xdr:nvSpPr>
      <xdr:spPr bwMode="auto">
        <a:xfrm>
          <a:off x="17245853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19</xdr:col>
      <xdr:colOff>0</xdr:colOff>
      <xdr:row>21</xdr:row>
      <xdr:rowOff>38100</xdr:rowOff>
    </xdr:from>
    <xdr:ext cx="95250" cy="194982"/>
    <xdr:sp macro="" textlink="">
      <xdr:nvSpPr>
        <xdr:cNvPr id="399" name="Text Box 12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>
          <a:spLocks noChangeArrowheads="1"/>
        </xdr:cNvSpPr>
      </xdr:nvSpPr>
      <xdr:spPr bwMode="auto">
        <a:xfrm>
          <a:off x="17245853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19</xdr:col>
      <xdr:colOff>0</xdr:colOff>
      <xdr:row>21</xdr:row>
      <xdr:rowOff>38100</xdr:rowOff>
    </xdr:from>
    <xdr:ext cx="95250" cy="194982"/>
    <xdr:sp macro="" textlink="">
      <xdr:nvSpPr>
        <xdr:cNvPr id="400" name="Text Box 13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>
          <a:spLocks noChangeArrowheads="1"/>
        </xdr:cNvSpPr>
      </xdr:nvSpPr>
      <xdr:spPr bwMode="auto">
        <a:xfrm>
          <a:off x="17245853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19</xdr:col>
      <xdr:colOff>0</xdr:colOff>
      <xdr:row>21</xdr:row>
      <xdr:rowOff>38100</xdr:rowOff>
    </xdr:from>
    <xdr:ext cx="95250" cy="194982"/>
    <xdr:sp macro="" textlink="">
      <xdr:nvSpPr>
        <xdr:cNvPr id="401" name="Text Box 14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>
          <a:spLocks noChangeArrowheads="1"/>
        </xdr:cNvSpPr>
      </xdr:nvSpPr>
      <xdr:spPr bwMode="auto">
        <a:xfrm>
          <a:off x="17245853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19</xdr:col>
      <xdr:colOff>0</xdr:colOff>
      <xdr:row>21</xdr:row>
      <xdr:rowOff>38100</xdr:rowOff>
    </xdr:from>
    <xdr:ext cx="95250" cy="194982"/>
    <xdr:sp macro="" textlink="">
      <xdr:nvSpPr>
        <xdr:cNvPr id="402" name="Text Box 1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>
          <a:spLocks noChangeArrowheads="1"/>
        </xdr:cNvSpPr>
      </xdr:nvSpPr>
      <xdr:spPr bwMode="auto">
        <a:xfrm>
          <a:off x="17245853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19</xdr:col>
      <xdr:colOff>0</xdr:colOff>
      <xdr:row>21</xdr:row>
      <xdr:rowOff>38100</xdr:rowOff>
    </xdr:from>
    <xdr:ext cx="76200" cy="309282"/>
    <xdr:sp macro="" textlink="">
      <xdr:nvSpPr>
        <xdr:cNvPr id="403" name="Text Box 3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>
          <a:spLocks noChangeArrowheads="1"/>
        </xdr:cNvSpPr>
      </xdr:nvSpPr>
      <xdr:spPr bwMode="auto">
        <a:xfrm>
          <a:off x="17245853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19</xdr:col>
      <xdr:colOff>0</xdr:colOff>
      <xdr:row>21</xdr:row>
      <xdr:rowOff>38100</xdr:rowOff>
    </xdr:from>
    <xdr:ext cx="76200" cy="309282"/>
    <xdr:sp macro="" textlink="">
      <xdr:nvSpPr>
        <xdr:cNvPr id="404" name="Text Box 3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>
          <a:spLocks noChangeArrowheads="1"/>
        </xdr:cNvSpPr>
      </xdr:nvSpPr>
      <xdr:spPr bwMode="auto">
        <a:xfrm>
          <a:off x="17245853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19</xdr:col>
      <xdr:colOff>0</xdr:colOff>
      <xdr:row>21</xdr:row>
      <xdr:rowOff>38100</xdr:rowOff>
    </xdr:from>
    <xdr:ext cx="76200" cy="309282"/>
    <xdr:sp macro="" textlink="">
      <xdr:nvSpPr>
        <xdr:cNvPr id="405" name="Text Box 3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>
          <a:spLocks noChangeArrowheads="1"/>
        </xdr:cNvSpPr>
      </xdr:nvSpPr>
      <xdr:spPr bwMode="auto">
        <a:xfrm>
          <a:off x="17245853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19</xdr:col>
      <xdr:colOff>0</xdr:colOff>
      <xdr:row>21</xdr:row>
      <xdr:rowOff>38100</xdr:rowOff>
    </xdr:from>
    <xdr:ext cx="76200" cy="309282"/>
    <xdr:sp macro="" textlink="">
      <xdr:nvSpPr>
        <xdr:cNvPr id="406" name="Text Box 3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>
          <a:spLocks noChangeArrowheads="1"/>
        </xdr:cNvSpPr>
      </xdr:nvSpPr>
      <xdr:spPr bwMode="auto">
        <a:xfrm>
          <a:off x="17245853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0</xdr:colOff>
      <xdr:row>21</xdr:row>
      <xdr:rowOff>38100</xdr:rowOff>
    </xdr:from>
    <xdr:ext cx="95250" cy="194982"/>
    <xdr:sp macro="" textlink="">
      <xdr:nvSpPr>
        <xdr:cNvPr id="407" name="Text Box 10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>
          <a:spLocks noChangeArrowheads="1"/>
        </xdr:cNvSpPr>
      </xdr:nvSpPr>
      <xdr:spPr bwMode="auto">
        <a:xfrm>
          <a:off x="17996647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0</xdr:colOff>
      <xdr:row>21</xdr:row>
      <xdr:rowOff>38100</xdr:rowOff>
    </xdr:from>
    <xdr:ext cx="95250" cy="194982"/>
    <xdr:sp macro="" textlink="">
      <xdr:nvSpPr>
        <xdr:cNvPr id="408" name="Text Box 11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>
          <a:spLocks noChangeArrowheads="1"/>
        </xdr:cNvSpPr>
      </xdr:nvSpPr>
      <xdr:spPr bwMode="auto">
        <a:xfrm>
          <a:off x="17996647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0</xdr:colOff>
      <xdr:row>21</xdr:row>
      <xdr:rowOff>38100</xdr:rowOff>
    </xdr:from>
    <xdr:ext cx="95250" cy="194982"/>
    <xdr:sp macro="" textlink="">
      <xdr:nvSpPr>
        <xdr:cNvPr id="409" name="Text Box 12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>
          <a:spLocks noChangeArrowheads="1"/>
        </xdr:cNvSpPr>
      </xdr:nvSpPr>
      <xdr:spPr bwMode="auto">
        <a:xfrm>
          <a:off x="17996647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0</xdr:colOff>
      <xdr:row>21</xdr:row>
      <xdr:rowOff>38100</xdr:rowOff>
    </xdr:from>
    <xdr:ext cx="95250" cy="194982"/>
    <xdr:sp macro="" textlink="">
      <xdr:nvSpPr>
        <xdr:cNvPr id="410" name="Text Box 13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>
          <a:spLocks noChangeArrowheads="1"/>
        </xdr:cNvSpPr>
      </xdr:nvSpPr>
      <xdr:spPr bwMode="auto">
        <a:xfrm>
          <a:off x="17996647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0</xdr:colOff>
      <xdr:row>21</xdr:row>
      <xdr:rowOff>38100</xdr:rowOff>
    </xdr:from>
    <xdr:ext cx="95250" cy="194982"/>
    <xdr:sp macro="" textlink="">
      <xdr:nvSpPr>
        <xdr:cNvPr id="411" name="Text Box 14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>
          <a:spLocks noChangeArrowheads="1"/>
        </xdr:cNvSpPr>
      </xdr:nvSpPr>
      <xdr:spPr bwMode="auto">
        <a:xfrm>
          <a:off x="17996647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0</xdr:colOff>
      <xdr:row>21</xdr:row>
      <xdr:rowOff>38100</xdr:rowOff>
    </xdr:from>
    <xdr:ext cx="95250" cy="194982"/>
    <xdr:sp macro="" textlink="">
      <xdr:nvSpPr>
        <xdr:cNvPr id="412" name="Text Box 1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>
          <a:spLocks noChangeArrowheads="1"/>
        </xdr:cNvSpPr>
      </xdr:nvSpPr>
      <xdr:spPr bwMode="auto">
        <a:xfrm>
          <a:off x="17996647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0</xdr:colOff>
      <xdr:row>21</xdr:row>
      <xdr:rowOff>38100</xdr:rowOff>
    </xdr:from>
    <xdr:ext cx="76200" cy="309282"/>
    <xdr:sp macro="" textlink="">
      <xdr:nvSpPr>
        <xdr:cNvPr id="413" name="Text Box 3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>
          <a:spLocks noChangeArrowheads="1"/>
        </xdr:cNvSpPr>
      </xdr:nvSpPr>
      <xdr:spPr bwMode="auto">
        <a:xfrm>
          <a:off x="17996647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0</xdr:colOff>
      <xdr:row>21</xdr:row>
      <xdr:rowOff>38100</xdr:rowOff>
    </xdr:from>
    <xdr:ext cx="76200" cy="309282"/>
    <xdr:sp macro="" textlink="">
      <xdr:nvSpPr>
        <xdr:cNvPr id="414" name="Text Box 3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>
          <a:spLocks noChangeArrowheads="1"/>
        </xdr:cNvSpPr>
      </xdr:nvSpPr>
      <xdr:spPr bwMode="auto">
        <a:xfrm>
          <a:off x="17996647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0</xdr:colOff>
      <xdr:row>21</xdr:row>
      <xdr:rowOff>38100</xdr:rowOff>
    </xdr:from>
    <xdr:ext cx="76200" cy="309282"/>
    <xdr:sp macro="" textlink="">
      <xdr:nvSpPr>
        <xdr:cNvPr id="415" name="Text Box 3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>
          <a:spLocks noChangeArrowheads="1"/>
        </xdr:cNvSpPr>
      </xdr:nvSpPr>
      <xdr:spPr bwMode="auto">
        <a:xfrm>
          <a:off x="17996647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0</xdr:colOff>
      <xdr:row>21</xdr:row>
      <xdr:rowOff>38100</xdr:rowOff>
    </xdr:from>
    <xdr:ext cx="76200" cy="309282"/>
    <xdr:sp macro="" textlink="">
      <xdr:nvSpPr>
        <xdr:cNvPr id="416" name="Text Box 3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>
          <a:spLocks noChangeArrowheads="1"/>
        </xdr:cNvSpPr>
      </xdr:nvSpPr>
      <xdr:spPr bwMode="auto">
        <a:xfrm>
          <a:off x="17996647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21</xdr:col>
      <xdr:colOff>0</xdr:colOff>
      <xdr:row>21</xdr:row>
      <xdr:rowOff>38100</xdr:rowOff>
    </xdr:from>
    <xdr:ext cx="95250" cy="194982"/>
    <xdr:sp macro="" textlink="">
      <xdr:nvSpPr>
        <xdr:cNvPr id="417" name="Text Box 10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>
          <a:spLocks noChangeArrowheads="1"/>
        </xdr:cNvSpPr>
      </xdr:nvSpPr>
      <xdr:spPr bwMode="auto">
        <a:xfrm>
          <a:off x="1874744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21</xdr:col>
      <xdr:colOff>0</xdr:colOff>
      <xdr:row>21</xdr:row>
      <xdr:rowOff>38100</xdr:rowOff>
    </xdr:from>
    <xdr:ext cx="95250" cy="194982"/>
    <xdr:sp macro="" textlink="">
      <xdr:nvSpPr>
        <xdr:cNvPr id="418" name="Text Box 11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>
          <a:spLocks noChangeArrowheads="1"/>
        </xdr:cNvSpPr>
      </xdr:nvSpPr>
      <xdr:spPr bwMode="auto">
        <a:xfrm>
          <a:off x="1874744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21</xdr:col>
      <xdr:colOff>0</xdr:colOff>
      <xdr:row>21</xdr:row>
      <xdr:rowOff>38100</xdr:rowOff>
    </xdr:from>
    <xdr:ext cx="95250" cy="194982"/>
    <xdr:sp macro="" textlink="">
      <xdr:nvSpPr>
        <xdr:cNvPr id="419" name="Text Box 12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>
          <a:spLocks noChangeArrowheads="1"/>
        </xdr:cNvSpPr>
      </xdr:nvSpPr>
      <xdr:spPr bwMode="auto">
        <a:xfrm>
          <a:off x="1874744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21</xdr:col>
      <xdr:colOff>0</xdr:colOff>
      <xdr:row>21</xdr:row>
      <xdr:rowOff>38100</xdr:rowOff>
    </xdr:from>
    <xdr:ext cx="95250" cy="194982"/>
    <xdr:sp macro="" textlink="">
      <xdr:nvSpPr>
        <xdr:cNvPr id="420" name="Text Box 13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>
          <a:spLocks noChangeArrowheads="1"/>
        </xdr:cNvSpPr>
      </xdr:nvSpPr>
      <xdr:spPr bwMode="auto">
        <a:xfrm>
          <a:off x="1874744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21</xdr:col>
      <xdr:colOff>0</xdr:colOff>
      <xdr:row>21</xdr:row>
      <xdr:rowOff>38100</xdr:rowOff>
    </xdr:from>
    <xdr:ext cx="95250" cy="194982"/>
    <xdr:sp macro="" textlink="">
      <xdr:nvSpPr>
        <xdr:cNvPr id="421" name="Text Box 14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>
          <a:spLocks noChangeArrowheads="1"/>
        </xdr:cNvSpPr>
      </xdr:nvSpPr>
      <xdr:spPr bwMode="auto">
        <a:xfrm>
          <a:off x="1874744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21</xdr:col>
      <xdr:colOff>0</xdr:colOff>
      <xdr:row>21</xdr:row>
      <xdr:rowOff>38100</xdr:rowOff>
    </xdr:from>
    <xdr:ext cx="95250" cy="194982"/>
    <xdr:sp macro="" textlink="">
      <xdr:nvSpPr>
        <xdr:cNvPr id="422" name="Text Box 1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>
          <a:spLocks noChangeArrowheads="1"/>
        </xdr:cNvSpPr>
      </xdr:nvSpPr>
      <xdr:spPr bwMode="auto">
        <a:xfrm>
          <a:off x="1874744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21</xdr:col>
      <xdr:colOff>0</xdr:colOff>
      <xdr:row>21</xdr:row>
      <xdr:rowOff>38100</xdr:rowOff>
    </xdr:from>
    <xdr:ext cx="76200" cy="309282"/>
    <xdr:sp macro="" textlink="">
      <xdr:nvSpPr>
        <xdr:cNvPr id="423" name="Text Box 3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>
          <a:spLocks noChangeArrowheads="1"/>
        </xdr:cNvSpPr>
      </xdr:nvSpPr>
      <xdr:spPr bwMode="auto">
        <a:xfrm>
          <a:off x="19446875" y="3530600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21</xdr:col>
      <xdr:colOff>0</xdr:colOff>
      <xdr:row>21</xdr:row>
      <xdr:rowOff>38100</xdr:rowOff>
    </xdr:from>
    <xdr:ext cx="76200" cy="309282"/>
    <xdr:sp macro="" textlink="">
      <xdr:nvSpPr>
        <xdr:cNvPr id="424" name="Text Box 3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>
          <a:spLocks noChangeArrowheads="1"/>
        </xdr:cNvSpPr>
      </xdr:nvSpPr>
      <xdr:spPr bwMode="auto">
        <a:xfrm>
          <a:off x="1874744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21</xdr:col>
      <xdr:colOff>0</xdr:colOff>
      <xdr:row>21</xdr:row>
      <xdr:rowOff>38100</xdr:rowOff>
    </xdr:from>
    <xdr:ext cx="76200" cy="309282"/>
    <xdr:sp macro="" textlink="">
      <xdr:nvSpPr>
        <xdr:cNvPr id="425" name="Text Box 3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>
          <a:spLocks noChangeArrowheads="1"/>
        </xdr:cNvSpPr>
      </xdr:nvSpPr>
      <xdr:spPr bwMode="auto">
        <a:xfrm>
          <a:off x="1874744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21</xdr:col>
      <xdr:colOff>0</xdr:colOff>
      <xdr:row>21</xdr:row>
      <xdr:rowOff>38100</xdr:rowOff>
    </xdr:from>
    <xdr:ext cx="76200" cy="309282"/>
    <xdr:sp macro="" textlink="">
      <xdr:nvSpPr>
        <xdr:cNvPr id="426" name="Text Box 3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>
          <a:spLocks noChangeArrowheads="1"/>
        </xdr:cNvSpPr>
      </xdr:nvSpPr>
      <xdr:spPr bwMode="auto">
        <a:xfrm>
          <a:off x="1874744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0</xdr:colOff>
      <xdr:row>21</xdr:row>
      <xdr:rowOff>38100</xdr:rowOff>
    </xdr:from>
    <xdr:ext cx="95250" cy="194982"/>
    <xdr:sp macro="" textlink="">
      <xdr:nvSpPr>
        <xdr:cNvPr id="427" name="Text Box 10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>
          <a:spLocks noChangeArrowheads="1"/>
        </xdr:cNvSpPr>
      </xdr:nvSpPr>
      <xdr:spPr bwMode="auto">
        <a:xfrm>
          <a:off x="19498235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0</xdr:colOff>
      <xdr:row>21</xdr:row>
      <xdr:rowOff>38100</xdr:rowOff>
    </xdr:from>
    <xdr:ext cx="95250" cy="194982"/>
    <xdr:sp macro="" textlink="">
      <xdr:nvSpPr>
        <xdr:cNvPr id="428" name="Text Box 11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>
          <a:spLocks noChangeArrowheads="1"/>
        </xdr:cNvSpPr>
      </xdr:nvSpPr>
      <xdr:spPr bwMode="auto">
        <a:xfrm>
          <a:off x="19498235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0</xdr:colOff>
      <xdr:row>21</xdr:row>
      <xdr:rowOff>38100</xdr:rowOff>
    </xdr:from>
    <xdr:ext cx="95250" cy="194982"/>
    <xdr:sp macro="" textlink="">
      <xdr:nvSpPr>
        <xdr:cNvPr id="429" name="Text Box 12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>
          <a:spLocks noChangeArrowheads="1"/>
        </xdr:cNvSpPr>
      </xdr:nvSpPr>
      <xdr:spPr bwMode="auto">
        <a:xfrm>
          <a:off x="19498235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0</xdr:colOff>
      <xdr:row>21</xdr:row>
      <xdr:rowOff>38100</xdr:rowOff>
    </xdr:from>
    <xdr:ext cx="95250" cy="194982"/>
    <xdr:sp macro="" textlink="">
      <xdr:nvSpPr>
        <xdr:cNvPr id="430" name="Text Box 13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>
          <a:spLocks noChangeArrowheads="1"/>
        </xdr:cNvSpPr>
      </xdr:nvSpPr>
      <xdr:spPr bwMode="auto">
        <a:xfrm>
          <a:off x="19498235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0</xdr:colOff>
      <xdr:row>21</xdr:row>
      <xdr:rowOff>38100</xdr:rowOff>
    </xdr:from>
    <xdr:ext cx="95250" cy="194982"/>
    <xdr:sp macro="" textlink="">
      <xdr:nvSpPr>
        <xdr:cNvPr id="431" name="Text Box 14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>
          <a:spLocks noChangeArrowheads="1"/>
        </xdr:cNvSpPr>
      </xdr:nvSpPr>
      <xdr:spPr bwMode="auto">
        <a:xfrm>
          <a:off x="19498235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0</xdr:colOff>
      <xdr:row>21</xdr:row>
      <xdr:rowOff>38100</xdr:rowOff>
    </xdr:from>
    <xdr:ext cx="95250" cy="194982"/>
    <xdr:sp macro="" textlink="">
      <xdr:nvSpPr>
        <xdr:cNvPr id="432" name="Text Box 1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>
          <a:spLocks noChangeArrowheads="1"/>
        </xdr:cNvSpPr>
      </xdr:nvSpPr>
      <xdr:spPr bwMode="auto">
        <a:xfrm>
          <a:off x="19498235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0</xdr:colOff>
      <xdr:row>21</xdr:row>
      <xdr:rowOff>38100</xdr:rowOff>
    </xdr:from>
    <xdr:ext cx="76200" cy="309282"/>
    <xdr:sp macro="" textlink="">
      <xdr:nvSpPr>
        <xdr:cNvPr id="433" name="Text Box 3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>
          <a:spLocks noChangeArrowheads="1"/>
        </xdr:cNvSpPr>
      </xdr:nvSpPr>
      <xdr:spPr bwMode="auto">
        <a:xfrm>
          <a:off x="19498235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0</xdr:colOff>
      <xdr:row>21</xdr:row>
      <xdr:rowOff>38100</xdr:rowOff>
    </xdr:from>
    <xdr:ext cx="76200" cy="309282"/>
    <xdr:sp macro="" textlink="">
      <xdr:nvSpPr>
        <xdr:cNvPr id="434" name="Text Box 3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>
          <a:spLocks noChangeArrowheads="1"/>
        </xdr:cNvSpPr>
      </xdr:nvSpPr>
      <xdr:spPr bwMode="auto">
        <a:xfrm>
          <a:off x="19498235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0</xdr:colOff>
      <xdr:row>21</xdr:row>
      <xdr:rowOff>38100</xdr:rowOff>
    </xdr:from>
    <xdr:ext cx="76200" cy="309282"/>
    <xdr:sp macro="" textlink="">
      <xdr:nvSpPr>
        <xdr:cNvPr id="435" name="Text Box 3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>
          <a:spLocks noChangeArrowheads="1"/>
        </xdr:cNvSpPr>
      </xdr:nvSpPr>
      <xdr:spPr bwMode="auto">
        <a:xfrm>
          <a:off x="19498235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0</xdr:colOff>
      <xdr:row>21</xdr:row>
      <xdr:rowOff>38100</xdr:rowOff>
    </xdr:from>
    <xdr:ext cx="76200" cy="309282"/>
    <xdr:sp macro="" textlink="">
      <xdr:nvSpPr>
        <xdr:cNvPr id="436" name="Text Box 3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>
          <a:spLocks noChangeArrowheads="1"/>
        </xdr:cNvSpPr>
      </xdr:nvSpPr>
      <xdr:spPr bwMode="auto">
        <a:xfrm>
          <a:off x="19498235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23</xdr:col>
      <xdr:colOff>0</xdr:colOff>
      <xdr:row>21</xdr:row>
      <xdr:rowOff>38100</xdr:rowOff>
    </xdr:from>
    <xdr:ext cx="95250" cy="194982"/>
    <xdr:sp macro="" textlink="">
      <xdr:nvSpPr>
        <xdr:cNvPr id="437" name="Text Box 10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>
          <a:spLocks noChangeArrowheads="1"/>
        </xdr:cNvSpPr>
      </xdr:nvSpPr>
      <xdr:spPr bwMode="auto">
        <a:xfrm>
          <a:off x="20249029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23</xdr:col>
      <xdr:colOff>0</xdr:colOff>
      <xdr:row>21</xdr:row>
      <xdr:rowOff>38100</xdr:rowOff>
    </xdr:from>
    <xdr:ext cx="95250" cy="194982"/>
    <xdr:sp macro="" textlink="">
      <xdr:nvSpPr>
        <xdr:cNvPr id="438" name="Text Box 11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>
          <a:spLocks noChangeArrowheads="1"/>
        </xdr:cNvSpPr>
      </xdr:nvSpPr>
      <xdr:spPr bwMode="auto">
        <a:xfrm>
          <a:off x="20249029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23</xdr:col>
      <xdr:colOff>0</xdr:colOff>
      <xdr:row>21</xdr:row>
      <xdr:rowOff>38100</xdr:rowOff>
    </xdr:from>
    <xdr:ext cx="95250" cy="194982"/>
    <xdr:sp macro="" textlink="">
      <xdr:nvSpPr>
        <xdr:cNvPr id="439" name="Text Box 12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>
          <a:spLocks noChangeArrowheads="1"/>
        </xdr:cNvSpPr>
      </xdr:nvSpPr>
      <xdr:spPr bwMode="auto">
        <a:xfrm>
          <a:off x="20249029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23</xdr:col>
      <xdr:colOff>0</xdr:colOff>
      <xdr:row>21</xdr:row>
      <xdr:rowOff>38100</xdr:rowOff>
    </xdr:from>
    <xdr:ext cx="95250" cy="194982"/>
    <xdr:sp macro="" textlink="">
      <xdr:nvSpPr>
        <xdr:cNvPr id="440" name="Text Box 13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>
          <a:spLocks noChangeArrowheads="1"/>
        </xdr:cNvSpPr>
      </xdr:nvSpPr>
      <xdr:spPr bwMode="auto">
        <a:xfrm>
          <a:off x="20249029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23</xdr:col>
      <xdr:colOff>0</xdr:colOff>
      <xdr:row>21</xdr:row>
      <xdr:rowOff>38100</xdr:rowOff>
    </xdr:from>
    <xdr:ext cx="95250" cy="194982"/>
    <xdr:sp macro="" textlink="">
      <xdr:nvSpPr>
        <xdr:cNvPr id="441" name="Text Box 14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>
          <a:spLocks noChangeArrowheads="1"/>
        </xdr:cNvSpPr>
      </xdr:nvSpPr>
      <xdr:spPr bwMode="auto">
        <a:xfrm>
          <a:off x="20249029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23</xdr:col>
      <xdr:colOff>0</xdr:colOff>
      <xdr:row>21</xdr:row>
      <xdr:rowOff>38100</xdr:rowOff>
    </xdr:from>
    <xdr:ext cx="95250" cy="194982"/>
    <xdr:sp macro="" textlink="">
      <xdr:nvSpPr>
        <xdr:cNvPr id="442" name="Text Box 12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>
          <a:spLocks noChangeArrowheads="1"/>
        </xdr:cNvSpPr>
      </xdr:nvSpPr>
      <xdr:spPr bwMode="auto">
        <a:xfrm>
          <a:off x="20249029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23</xdr:col>
      <xdr:colOff>0</xdr:colOff>
      <xdr:row>21</xdr:row>
      <xdr:rowOff>38100</xdr:rowOff>
    </xdr:from>
    <xdr:ext cx="76200" cy="309282"/>
    <xdr:sp macro="" textlink="">
      <xdr:nvSpPr>
        <xdr:cNvPr id="443" name="Text Box 3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>
          <a:spLocks noChangeArrowheads="1"/>
        </xdr:cNvSpPr>
      </xdr:nvSpPr>
      <xdr:spPr bwMode="auto">
        <a:xfrm>
          <a:off x="20249029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23</xdr:col>
      <xdr:colOff>0</xdr:colOff>
      <xdr:row>21</xdr:row>
      <xdr:rowOff>38100</xdr:rowOff>
    </xdr:from>
    <xdr:ext cx="76200" cy="309282"/>
    <xdr:sp macro="" textlink="">
      <xdr:nvSpPr>
        <xdr:cNvPr id="444" name="Text Box 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>
          <a:spLocks noChangeArrowheads="1"/>
        </xdr:cNvSpPr>
      </xdr:nvSpPr>
      <xdr:spPr bwMode="auto">
        <a:xfrm>
          <a:off x="20249029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23</xdr:col>
      <xdr:colOff>0</xdr:colOff>
      <xdr:row>21</xdr:row>
      <xdr:rowOff>38100</xdr:rowOff>
    </xdr:from>
    <xdr:ext cx="76200" cy="309282"/>
    <xdr:sp macro="" textlink="">
      <xdr:nvSpPr>
        <xdr:cNvPr id="445" name="Text Box 3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>
          <a:spLocks noChangeArrowheads="1"/>
        </xdr:cNvSpPr>
      </xdr:nvSpPr>
      <xdr:spPr bwMode="auto">
        <a:xfrm>
          <a:off x="20249029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23</xdr:col>
      <xdr:colOff>0</xdr:colOff>
      <xdr:row>21</xdr:row>
      <xdr:rowOff>38100</xdr:rowOff>
    </xdr:from>
    <xdr:ext cx="76200" cy="309282"/>
    <xdr:sp macro="" textlink="">
      <xdr:nvSpPr>
        <xdr:cNvPr id="446" name="Text Box 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>
          <a:spLocks noChangeArrowheads="1"/>
        </xdr:cNvSpPr>
      </xdr:nvSpPr>
      <xdr:spPr bwMode="auto">
        <a:xfrm>
          <a:off x="20249029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24</xdr:col>
      <xdr:colOff>0</xdr:colOff>
      <xdr:row>21</xdr:row>
      <xdr:rowOff>38100</xdr:rowOff>
    </xdr:from>
    <xdr:ext cx="95250" cy="194982"/>
    <xdr:sp macro="" textlink="">
      <xdr:nvSpPr>
        <xdr:cNvPr id="447" name="Text Box 10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>
          <a:spLocks noChangeArrowheads="1"/>
        </xdr:cNvSpPr>
      </xdr:nvSpPr>
      <xdr:spPr bwMode="auto">
        <a:xfrm>
          <a:off x="21100676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24</xdr:col>
      <xdr:colOff>0</xdr:colOff>
      <xdr:row>21</xdr:row>
      <xdr:rowOff>38100</xdr:rowOff>
    </xdr:from>
    <xdr:ext cx="95250" cy="194982"/>
    <xdr:sp macro="" textlink="">
      <xdr:nvSpPr>
        <xdr:cNvPr id="448" name="Text Box 11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>
          <a:spLocks noChangeArrowheads="1"/>
        </xdr:cNvSpPr>
      </xdr:nvSpPr>
      <xdr:spPr bwMode="auto">
        <a:xfrm>
          <a:off x="21100676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24</xdr:col>
      <xdr:colOff>0</xdr:colOff>
      <xdr:row>21</xdr:row>
      <xdr:rowOff>38100</xdr:rowOff>
    </xdr:from>
    <xdr:ext cx="95250" cy="194982"/>
    <xdr:sp macro="" textlink="">
      <xdr:nvSpPr>
        <xdr:cNvPr id="449" name="Text Box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>
          <a:spLocks noChangeArrowheads="1"/>
        </xdr:cNvSpPr>
      </xdr:nvSpPr>
      <xdr:spPr bwMode="auto">
        <a:xfrm>
          <a:off x="21100676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24</xdr:col>
      <xdr:colOff>0</xdr:colOff>
      <xdr:row>21</xdr:row>
      <xdr:rowOff>38100</xdr:rowOff>
    </xdr:from>
    <xdr:ext cx="95250" cy="194982"/>
    <xdr:sp macro="" textlink="">
      <xdr:nvSpPr>
        <xdr:cNvPr id="450" name="Text Box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>
          <a:spLocks noChangeArrowheads="1"/>
        </xdr:cNvSpPr>
      </xdr:nvSpPr>
      <xdr:spPr bwMode="auto">
        <a:xfrm>
          <a:off x="21100676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24</xdr:col>
      <xdr:colOff>0</xdr:colOff>
      <xdr:row>21</xdr:row>
      <xdr:rowOff>38100</xdr:rowOff>
    </xdr:from>
    <xdr:ext cx="95250" cy="194982"/>
    <xdr:sp macro="" textlink="">
      <xdr:nvSpPr>
        <xdr:cNvPr id="451" name="Text Box 14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>
          <a:spLocks noChangeArrowheads="1"/>
        </xdr:cNvSpPr>
      </xdr:nvSpPr>
      <xdr:spPr bwMode="auto">
        <a:xfrm>
          <a:off x="21100676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24</xdr:col>
      <xdr:colOff>0</xdr:colOff>
      <xdr:row>21</xdr:row>
      <xdr:rowOff>38100</xdr:rowOff>
    </xdr:from>
    <xdr:ext cx="95250" cy="194982"/>
    <xdr:sp macro="" textlink="">
      <xdr:nvSpPr>
        <xdr:cNvPr id="452" name="Text Box 12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>
          <a:spLocks noChangeArrowheads="1"/>
        </xdr:cNvSpPr>
      </xdr:nvSpPr>
      <xdr:spPr bwMode="auto">
        <a:xfrm>
          <a:off x="21100676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24</xdr:col>
      <xdr:colOff>0</xdr:colOff>
      <xdr:row>21</xdr:row>
      <xdr:rowOff>38100</xdr:rowOff>
    </xdr:from>
    <xdr:ext cx="76200" cy="309282"/>
    <xdr:sp macro="" textlink="">
      <xdr:nvSpPr>
        <xdr:cNvPr id="453" name="Text Box 3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>
          <a:spLocks noChangeArrowheads="1"/>
        </xdr:cNvSpPr>
      </xdr:nvSpPr>
      <xdr:spPr bwMode="auto">
        <a:xfrm>
          <a:off x="21100676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24</xdr:col>
      <xdr:colOff>0</xdr:colOff>
      <xdr:row>21</xdr:row>
      <xdr:rowOff>38100</xdr:rowOff>
    </xdr:from>
    <xdr:ext cx="76200" cy="309282"/>
    <xdr:sp macro="" textlink="">
      <xdr:nvSpPr>
        <xdr:cNvPr id="454" name="Text Box 3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>
          <a:spLocks noChangeArrowheads="1"/>
        </xdr:cNvSpPr>
      </xdr:nvSpPr>
      <xdr:spPr bwMode="auto">
        <a:xfrm>
          <a:off x="21100676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24</xdr:col>
      <xdr:colOff>0</xdr:colOff>
      <xdr:row>21</xdr:row>
      <xdr:rowOff>38100</xdr:rowOff>
    </xdr:from>
    <xdr:ext cx="76200" cy="309282"/>
    <xdr:sp macro="" textlink="">
      <xdr:nvSpPr>
        <xdr:cNvPr id="455" name="Text Box 3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>
          <a:spLocks noChangeArrowheads="1"/>
        </xdr:cNvSpPr>
      </xdr:nvSpPr>
      <xdr:spPr bwMode="auto">
        <a:xfrm>
          <a:off x="21100676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24</xdr:col>
      <xdr:colOff>0</xdr:colOff>
      <xdr:row>21</xdr:row>
      <xdr:rowOff>38100</xdr:rowOff>
    </xdr:from>
    <xdr:ext cx="76200" cy="309282"/>
    <xdr:sp macro="" textlink="">
      <xdr:nvSpPr>
        <xdr:cNvPr id="456" name="Text Box 3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>
          <a:spLocks noChangeArrowheads="1"/>
        </xdr:cNvSpPr>
      </xdr:nvSpPr>
      <xdr:spPr bwMode="auto">
        <a:xfrm>
          <a:off x="21100676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25</xdr:col>
      <xdr:colOff>0</xdr:colOff>
      <xdr:row>21</xdr:row>
      <xdr:rowOff>38100</xdr:rowOff>
    </xdr:from>
    <xdr:ext cx="95250" cy="194982"/>
    <xdr:sp macro="" textlink="">
      <xdr:nvSpPr>
        <xdr:cNvPr id="457" name="Text Box 10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>
          <a:spLocks noChangeArrowheads="1"/>
        </xdr:cNvSpPr>
      </xdr:nvSpPr>
      <xdr:spPr bwMode="auto">
        <a:xfrm>
          <a:off x="21851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25</xdr:col>
      <xdr:colOff>0</xdr:colOff>
      <xdr:row>21</xdr:row>
      <xdr:rowOff>38100</xdr:rowOff>
    </xdr:from>
    <xdr:ext cx="95250" cy="194982"/>
    <xdr:sp macro="" textlink="">
      <xdr:nvSpPr>
        <xdr:cNvPr id="458" name="Text Box 1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>
          <a:spLocks noChangeArrowheads="1"/>
        </xdr:cNvSpPr>
      </xdr:nvSpPr>
      <xdr:spPr bwMode="auto">
        <a:xfrm>
          <a:off x="21851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25</xdr:col>
      <xdr:colOff>0</xdr:colOff>
      <xdr:row>21</xdr:row>
      <xdr:rowOff>38100</xdr:rowOff>
    </xdr:from>
    <xdr:ext cx="95250" cy="194982"/>
    <xdr:sp macro="" textlink="">
      <xdr:nvSpPr>
        <xdr:cNvPr id="459" name="Text Box 1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>
          <a:spLocks noChangeArrowheads="1"/>
        </xdr:cNvSpPr>
      </xdr:nvSpPr>
      <xdr:spPr bwMode="auto">
        <a:xfrm>
          <a:off x="21851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25</xdr:col>
      <xdr:colOff>0</xdr:colOff>
      <xdr:row>21</xdr:row>
      <xdr:rowOff>38100</xdr:rowOff>
    </xdr:from>
    <xdr:ext cx="95250" cy="194982"/>
    <xdr:sp macro="" textlink="">
      <xdr:nvSpPr>
        <xdr:cNvPr id="460" name="Text Box 13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 txBox="1">
          <a:spLocks noChangeArrowheads="1"/>
        </xdr:cNvSpPr>
      </xdr:nvSpPr>
      <xdr:spPr bwMode="auto">
        <a:xfrm>
          <a:off x="21851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25</xdr:col>
      <xdr:colOff>0</xdr:colOff>
      <xdr:row>21</xdr:row>
      <xdr:rowOff>38100</xdr:rowOff>
    </xdr:from>
    <xdr:ext cx="95250" cy="194982"/>
    <xdr:sp macro="" textlink="">
      <xdr:nvSpPr>
        <xdr:cNvPr id="461" name="Text Box 14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>
          <a:spLocks noChangeArrowheads="1"/>
        </xdr:cNvSpPr>
      </xdr:nvSpPr>
      <xdr:spPr bwMode="auto">
        <a:xfrm>
          <a:off x="21851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25</xdr:col>
      <xdr:colOff>0</xdr:colOff>
      <xdr:row>21</xdr:row>
      <xdr:rowOff>38100</xdr:rowOff>
    </xdr:from>
    <xdr:ext cx="95250" cy="194982"/>
    <xdr:sp macro="" textlink="">
      <xdr:nvSpPr>
        <xdr:cNvPr id="462" name="Text Box 12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 txBox="1">
          <a:spLocks noChangeArrowheads="1"/>
        </xdr:cNvSpPr>
      </xdr:nvSpPr>
      <xdr:spPr bwMode="auto">
        <a:xfrm>
          <a:off x="21851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25</xdr:col>
      <xdr:colOff>0</xdr:colOff>
      <xdr:row>21</xdr:row>
      <xdr:rowOff>38100</xdr:rowOff>
    </xdr:from>
    <xdr:ext cx="76200" cy="309282"/>
    <xdr:sp macro="" textlink="">
      <xdr:nvSpPr>
        <xdr:cNvPr id="463" name="Text Box 3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>
          <a:spLocks noChangeArrowheads="1"/>
        </xdr:cNvSpPr>
      </xdr:nvSpPr>
      <xdr:spPr bwMode="auto">
        <a:xfrm>
          <a:off x="2185147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25</xdr:col>
      <xdr:colOff>0</xdr:colOff>
      <xdr:row>21</xdr:row>
      <xdr:rowOff>38100</xdr:rowOff>
    </xdr:from>
    <xdr:ext cx="76200" cy="309282"/>
    <xdr:sp macro="" textlink="">
      <xdr:nvSpPr>
        <xdr:cNvPr id="464" name="Text Box 3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 txBox="1">
          <a:spLocks noChangeArrowheads="1"/>
        </xdr:cNvSpPr>
      </xdr:nvSpPr>
      <xdr:spPr bwMode="auto">
        <a:xfrm>
          <a:off x="2185147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25</xdr:col>
      <xdr:colOff>0</xdr:colOff>
      <xdr:row>21</xdr:row>
      <xdr:rowOff>38100</xdr:rowOff>
    </xdr:from>
    <xdr:ext cx="76200" cy="309282"/>
    <xdr:sp macro="" textlink="">
      <xdr:nvSpPr>
        <xdr:cNvPr id="465" name="Text Box 3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>
          <a:spLocks noChangeArrowheads="1"/>
        </xdr:cNvSpPr>
      </xdr:nvSpPr>
      <xdr:spPr bwMode="auto">
        <a:xfrm>
          <a:off x="2185147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25</xdr:col>
      <xdr:colOff>0</xdr:colOff>
      <xdr:row>21</xdr:row>
      <xdr:rowOff>38100</xdr:rowOff>
    </xdr:from>
    <xdr:ext cx="76200" cy="309282"/>
    <xdr:sp macro="" textlink="">
      <xdr:nvSpPr>
        <xdr:cNvPr id="466" name="Text Box 3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 txBox="1">
          <a:spLocks noChangeArrowheads="1"/>
        </xdr:cNvSpPr>
      </xdr:nvSpPr>
      <xdr:spPr bwMode="auto">
        <a:xfrm>
          <a:off x="2185147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26</xdr:col>
      <xdr:colOff>0</xdr:colOff>
      <xdr:row>21</xdr:row>
      <xdr:rowOff>38100</xdr:rowOff>
    </xdr:from>
    <xdr:ext cx="95250" cy="194982"/>
    <xdr:sp macro="" textlink="">
      <xdr:nvSpPr>
        <xdr:cNvPr id="467" name="Text Box 10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 txBox="1">
          <a:spLocks noChangeArrowheads="1"/>
        </xdr:cNvSpPr>
      </xdr:nvSpPr>
      <xdr:spPr bwMode="auto">
        <a:xfrm>
          <a:off x="22613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26</xdr:col>
      <xdr:colOff>0</xdr:colOff>
      <xdr:row>21</xdr:row>
      <xdr:rowOff>38100</xdr:rowOff>
    </xdr:from>
    <xdr:ext cx="95250" cy="194982"/>
    <xdr:sp macro="" textlink="">
      <xdr:nvSpPr>
        <xdr:cNvPr id="468" name="Text Box 1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>
          <a:spLocks noChangeArrowheads="1"/>
        </xdr:cNvSpPr>
      </xdr:nvSpPr>
      <xdr:spPr bwMode="auto">
        <a:xfrm>
          <a:off x="22613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26</xdr:col>
      <xdr:colOff>0</xdr:colOff>
      <xdr:row>21</xdr:row>
      <xdr:rowOff>38100</xdr:rowOff>
    </xdr:from>
    <xdr:ext cx="95250" cy="194982"/>
    <xdr:sp macro="" textlink="">
      <xdr:nvSpPr>
        <xdr:cNvPr id="469" name="Text Box 1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>
          <a:spLocks noChangeArrowheads="1"/>
        </xdr:cNvSpPr>
      </xdr:nvSpPr>
      <xdr:spPr bwMode="auto">
        <a:xfrm>
          <a:off x="22613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26</xdr:col>
      <xdr:colOff>0</xdr:colOff>
      <xdr:row>21</xdr:row>
      <xdr:rowOff>38100</xdr:rowOff>
    </xdr:from>
    <xdr:ext cx="95250" cy="194982"/>
    <xdr:sp macro="" textlink="">
      <xdr:nvSpPr>
        <xdr:cNvPr id="470" name="Text Box 13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>
          <a:spLocks noChangeArrowheads="1"/>
        </xdr:cNvSpPr>
      </xdr:nvSpPr>
      <xdr:spPr bwMode="auto">
        <a:xfrm>
          <a:off x="22613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26</xdr:col>
      <xdr:colOff>0</xdr:colOff>
      <xdr:row>21</xdr:row>
      <xdr:rowOff>38100</xdr:rowOff>
    </xdr:from>
    <xdr:ext cx="95250" cy="194982"/>
    <xdr:sp macro="" textlink="">
      <xdr:nvSpPr>
        <xdr:cNvPr id="471" name="Text Box 14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>
          <a:spLocks noChangeArrowheads="1"/>
        </xdr:cNvSpPr>
      </xdr:nvSpPr>
      <xdr:spPr bwMode="auto">
        <a:xfrm>
          <a:off x="22613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26</xdr:col>
      <xdr:colOff>0</xdr:colOff>
      <xdr:row>21</xdr:row>
      <xdr:rowOff>38100</xdr:rowOff>
    </xdr:from>
    <xdr:ext cx="95250" cy="194982"/>
    <xdr:sp macro="" textlink="">
      <xdr:nvSpPr>
        <xdr:cNvPr id="472" name="Text Box 12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>
          <a:spLocks noChangeArrowheads="1"/>
        </xdr:cNvSpPr>
      </xdr:nvSpPr>
      <xdr:spPr bwMode="auto">
        <a:xfrm>
          <a:off x="22613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26</xdr:col>
      <xdr:colOff>0</xdr:colOff>
      <xdr:row>21</xdr:row>
      <xdr:rowOff>38100</xdr:rowOff>
    </xdr:from>
    <xdr:ext cx="76200" cy="309282"/>
    <xdr:sp macro="" textlink="">
      <xdr:nvSpPr>
        <xdr:cNvPr id="473" name="Text Box 3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>
          <a:spLocks noChangeArrowheads="1"/>
        </xdr:cNvSpPr>
      </xdr:nvSpPr>
      <xdr:spPr bwMode="auto">
        <a:xfrm>
          <a:off x="23304500" y="3530600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26</xdr:col>
      <xdr:colOff>0</xdr:colOff>
      <xdr:row>21</xdr:row>
      <xdr:rowOff>38100</xdr:rowOff>
    </xdr:from>
    <xdr:ext cx="76200" cy="309282"/>
    <xdr:sp macro="" textlink="">
      <xdr:nvSpPr>
        <xdr:cNvPr id="474" name="Text Box 3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>
          <a:spLocks noChangeArrowheads="1"/>
        </xdr:cNvSpPr>
      </xdr:nvSpPr>
      <xdr:spPr bwMode="auto">
        <a:xfrm>
          <a:off x="2261347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26</xdr:col>
      <xdr:colOff>0</xdr:colOff>
      <xdr:row>21</xdr:row>
      <xdr:rowOff>38100</xdr:rowOff>
    </xdr:from>
    <xdr:ext cx="76200" cy="309282"/>
    <xdr:sp macro="" textlink="">
      <xdr:nvSpPr>
        <xdr:cNvPr id="475" name="Text Box 3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>
          <a:spLocks noChangeArrowheads="1"/>
        </xdr:cNvSpPr>
      </xdr:nvSpPr>
      <xdr:spPr bwMode="auto">
        <a:xfrm>
          <a:off x="2261347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26</xdr:col>
      <xdr:colOff>0</xdr:colOff>
      <xdr:row>21</xdr:row>
      <xdr:rowOff>38100</xdr:rowOff>
    </xdr:from>
    <xdr:ext cx="76200" cy="309282"/>
    <xdr:sp macro="" textlink="">
      <xdr:nvSpPr>
        <xdr:cNvPr id="476" name="Text Box 3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>
          <a:spLocks noChangeArrowheads="1"/>
        </xdr:cNvSpPr>
      </xdr:nvSpPr>
      <xdr:spPr bwMode="auto">
        <a:xfrm>
          <a:off x="2261347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27</xdr:col>
      <xdr:colOff>0</xdr:colOff>
      <xdr:row>21</xdr:row>
      <xdr:rowOff>38100</xdr:rowOff>
    </xdr:from>
    <xdr:ext cx="95250" cy="194982"/>
    <xdr:sp macro="" textlink="">
      <xdr:nvSpPr>
        <xdr:cNvPr id="477" name="Text Box 10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>
          <a:spLocks noChangeArrowheads="1"/>
        </xdr:cNvSpPr>
      </xdr:nvSpPr>
      <xdr:spPr bwMode="auto">
        <a:xfrm>
          <a:off x="23375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27</xdr:col>
      <xdr:colOff>0</xdr:colOff>
      <xdr:row>21</xdr:row>
      <xdr:rowOff>38100</xdr:rowOff>
    </xdr:from>
    <xdr:ext cx="95250" cy="194982"/>
    <xdr:sp macro="" textlink="">
      <xdr:nvSpPr>
        <xdr:cNvPr id="478" name="Text Box 1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>
          <a:spLocks noChangeArrowheads="1"/>
        </xdr:cNvSpPr>
      </xdr:nvSpPr>
      <xdr:spPr bwMode="auto">
        <a:xfrm>
          <a:off x="23375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27</xdr:col>
      <xdr:colOff>0</xdr:colOff>
      <xdr:row>21</xdr:row>
      <xdr:rowOff>38100</xdr:rowOff>
    </xdr:from>
    <xdr:ext cx="95250" cy="194982"/>
    <xdr:sp macro="" textlink="">
      <xdr:nvSpPr>
        <xdr:cNvPr id="479" name="Text Box 1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>
          <a:spLocks noChangeArrowheads="1"/>
        </xdr:cNvSpPr>
      </xdr:nvSpPr>
      <xdr:spPr bwMode="auto">
        <a:xfrm>
          <a:off x="23375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27</xdr:col>
      <xdr:colOff>0</xdr:colOff>
      <xdr:row>21</xdr:row>
      <xdr:rowOff>38100</xdr:rowOff>
    </xdr:from>
    <xdr:ext cx="95250" cy="194982"/>
    <xdr:sp macro="" textlink="">
      <xdr:nvSpPr>
        <xdr:cNvPr id="480" name="Text Box 13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>
          <a:spLocks noChangeArrowheads="1"/>
        </xdr:cNvSpPr>
      </xdr:nvSpPr>
      <xdr:spPr bwMode="auto">
        <a:xfrm>
          <a:off x="23375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27</xdr:col>
      <xdr:colOff>0</xdr:colOff>
      <xdr:row>21</xdr:row>
      <xdr:rowOff>38100</xdr:rowOff>
    </xdr:from>
    <xdr:ext cx="95250" cy="194982"/>
    <xdr:sp macro="" textlink="">
      <xdr:nvSpPr>
        <xdr:cNvPr id="481" name="Text Box 14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>
          <a:spLocks noChangeArrowheads="1"/>
        </xdr:cNvSpPr>
      </xdr:nvSpPr>
      <xdr:spPr bwMode="auto">
        <a:xfrm>
          <a:off x="23375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27</xdr:col>
      <xdr:colOff>0</xdr:colOff>
      <xdr:row>21</xdr:row>
      <xdr:rowOff>38100</xdr:rowOff>
    </xdr:from>
    <xdr:ext cx="95250" cy="194982"/>
    <xdr:sp macro="" textlink="">
      <xdr:nvSpPr>
        <xdr:cNvPr id="482" name="Text Box 12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>
          <a:spLocks noChangeArrowheads="1"/>
        </xdr:cNvSpPr>
      </xdr:nvSpPr>
      <xdr:spPr bwMode="auto">
        <a:xfrm>
          <a:off x="23375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27</xdr:col>
      <xdr:colOff>0</xdr:colOff>
      <xdr:row>21</xdr:row>
      <xdr:rowOff>38100</xdr:rowOff>
    </xdr:from>
    <xdr:ext cx="76200" cy="309282"/>
    <xdr:sp macro="" textlink="">
      <xdr:nvSpPr>
        <xdr:cNvPr id="483" name="Text Box 3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>
          <a:spLocks noChangeArrowheads="1"/>
        </xdr:cNvSpPr>
      </xdr:nvSpPr>
      <xdr:spPr bwMode="auto">
        <a:xfrm>
          <a:off x="2337547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27</xdr:col>
      <xdr:colOff>0</xdr:colOff>
      <xdr:row>21</xdr:row>
      <xdr:rowOff>38100</xdr:rowOff>
    </xdr:from>
    <xdr:ext cx="76200" cy="309282"/>
    <xdr:sp macro="" textlink="">
      <xdr:nvSpPr>
        <xdr:cNvPr id="484" name="Text Box 3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>
          <a:spLocks noChangeArrowheads="1"/>
        </xdr:cNvSpPr>
      </xdr:nvSpPr>
      <xdr:spPr bwMode="auto">
        <a:xfrm>
          <a:off x="2337547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27</xdr:col>
      <xdr:colOff>0</xdr:colOff>
      <xdr:row>21</xdr:row>
      <xdr:rowOff>38100</xdr:rowOff>
    </xdr:from>
    <xdr:ext cx="76200" cy="309282"/>
    <xdr:sp macro="" textlink="">
      <xdr:nvSpPr>
        <xdr:cNvPr id="485" name="Text Box 3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>
          <a:spLocks noChangeArrowheads="1"/>
        </xdr:cNvSpPr>
      </xdr:nvSpPr>
      <xdr:spPr bwMode="auto">
        <a:xfrm>
          <a:off x="2337547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27</xdr:col>
      <xdr:colOff>0</xdr:colOff>
      <xdr:row>21</xdr:row>
      <xdr:rowOff>38100</xdr:rowOff>
    </xdr:from>
    <xdr:ext cx="76200" cy="309282"/>
    <xdr:sp macro="" textlink="">
      <xdr:nvSpPr>
        <xdr:cNvPr id="486" name="Text Box 3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>
          <a:spLocks noChangeArrowheads="1"/>
        </xdr:cNvSpPr>
      </xdr:nvSpPr>
      <xdr:spPr bwMode="auto">
        <a:xfrm>
          <a:off x="2337547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28</xdr:col>
      <xdr:colOff>0</xdr:colOff>
      <xdr:row>21</xdr:row>
      <xdr:rowOff>38100</xdr:rowOff>
    </xdr:from>
    <xdr:ext cx="95250" cy="194982"/>
    <xdr:sp macro="" textlink="">
      <xdr:nvSpPr>
        <xdr:cNvPr id="487" name="Text Box 10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>
          <a:spLocks noChangeArrowheads="1"/>
        </xdr:cNvSpPr>
      </xdr:nvSpPr>
      <xdr:spPr bwMode="auto">
        <a:xfrm>
          <a:off x="24137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28</xdr:col>
      <xdr:colOff>0</xdr:colOff>
      <xdr:row>21</xdr:row>
      <xdr:rowOff>38100</xdr:rowOff>
    </xdr:from>
    <xdr:ext cx="95250" cy="194982"/>
    <xdr:sp macro="" textlink="">
      <xdr:nvSpPr>
        <xdr:cNvPr id="488" name="Text Box 11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>
          <a:spLocks noChangeArrowheads="1"/>
        </xdr:cNvSpPr>
      </xdr:nvSpPr>
      <xdr:spPr bwMode="auto">
        <a:xfrm>
          <a:off x="24137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28</xdr:col>
      <xdr:colOff>0</xdr:colOff>
      <xdr:row>21</xdr:row>
      <xdr:rowOff>38100</xdr:rowOff>
    </xdr:from>
    <xdr:ext cx="95250" cy="194982"/>
    <xdr:sp macro="" textlink="">
      <xdr:nvSpPr>
        <xdr:cNvPr id="489" name="Text Box 12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>
          <a:spLocks noChangeArrowheads="1"/>
        </xdr:cNvSpPr>
      </xdr:nvSpPr>
      <xdr:spPr bwMode="auto">
        <a:xfrm>
          <a:off x="24137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28</xdr:col>
      <xdr:colOff>0</xdr:colOff>
      <xdr:row>21</xdr:row>
      <xdr:rowOff>38100</xdr:rowOff>
    </xdr:from>
    <xdr:ext cx="95250" cy="194982"/>
    <xdr:sp macro="" textlink="">
      <xdr:nvSpPr>
        <xdr:cNvPr id="490" name="Text Box 13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>
          <a:spLocks noChangeArrowheads="1"/>
        </xdr:cNvSpPr>
      </xdr:nvSpPr>
      <xdr:spPr bwMode="auto">
        <a:xfrm>
          <a:off x="24137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28</xdr:col>
      <xdr:colOff>0</xdr:colOff>
      <xdr:row>21</xdr:row>
      <xdr:rowOff>38100</xdr:rowOff>
    </xdr:from>
    <xdr:ext cx="95250" cy="194982"/>
    <xdr:sp macro="" textlink="">
      <xdr:nvSpPr>
        <xdr:cNvPr id="491" name="Text Box 14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>
          <a:spLocks noChangeArrowheads="1"/>
        </xdr:cNvSpPr>
      </xdr:nvSpPr>
      <xdr:spPr bwMode="auto">
        <a:xfrm>
          <a:off x="24137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28</xdr:col>
      <xdr:colOff>0</xdr:colOff>
      <xdr:row>21</xdr:row>
      <xdr:rowOff>38100</xdr:rowOff>
    </xdr:from>
    <xdr:ext cx="95250" cy="194982"/>
    <xdr:sp macro="" textlink="">
      <xdr:nvSpPr>
        <xdr:cNvPr id="492" name="Text Box 1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>
          <a:spLocks noChangeArrowheads="1"/>
        </xdr:cNvSpPr>
      </xdr:nvSpPr>
      <xdr:spPr bwMode="auto">
        <a:xfrm>
          <a:off x="24137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28</xdr:col>
      <xdr:colOff>0</xdr:colOff>
      <xdr:row>21</xdr:row>
      <xdr:rowOff>38100</xdr:rowOff>
    </xdr:from>
    <xdr:ext cx="76200" cy="309282"/>
    <xdr:sp macro="" textlink="">
      <xdr:nvSpPr>
        <xdr:cNvPr id="493" name="Text Box 3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>
          <a:spLocks noChangeArrowheads="1"/>
        </xdr:cNvSpPr>
      </xdr:nvSpPr>
      <xdr:spPr bwMode="auto">
        <a:xfrm>
          <a:off x="2413747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28</xdr:col>
      <xdr:colOff>0</xdr:colOff>
      <xdr:row>21</xdr:row>
      <xdr:rowOff>38100</xdr:rowOff>
    </xdr:from>
    <xdr:ext cx="76200" cy="309282"/>
    <xdr:sp macro="" textlink="">
      <xdr:nvSpPr>
        <xdr:cNvPr id="494" name="Text Box 3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>
          <a:spLocks noChangeArrowheads="1"/>
        </xdr:cNvSpPr>
      </xdr:nvSpPr>
      <xdr:spPr bwMode="auto">
        <a:xfrm>
          <a:off x="2413747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28</xdr:col>
      <xdr:colOff>0</xdr:colOff>
      <xdr:row>21</xdr:row>
      <xdr:rowOff>38100</xdr:rowOff>
    </xdr:from>
    <xdr:ext cx="76200" cy="309282"/>
    <xdr:sp macro="" textlink="">
      <xdr:nvSpPr>
        <xdr:cNvPr id="495" name="Text Box 3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>
          <a:spLocks noChangeArrowheads="1"/>
        </xdr:cNvSpPr>
      </xdr:nvSpPr>
      <xdr:spPr bwMode="auto">
        <a:xfrm>
          <a:off x="2413747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28</xdr:col>
      <xdr:colOff>0</xdr:colOff>
      <xdr:row>21</xdr:row>
      <xdr:rowOff>38100</xdr:rowOff>
    </xdr:from>
    <xdr:ext cx="76200" cy="309282"/>
    <xdr:sp macro="" textlink="">
      <xdr:nvSpPr>
        <xdr:cNvPr id="496" name="Text Box 3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 txBox="1">
          <a:spLocks noChangeArrowheads="1"/>
        </xdr:cNvSpPr>
      </xdr:nvSpPr>
      <xdr:spPr bwMode="auto">
        <a:xfrm>
          <a:off x="2413747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29</xdr:col>
      <xdr:colOff>0</xdr:colOff>
      <xdr:row>21</xdr:row>
      <xdr:rowOff>38100</xdr:rowOff>
    </xdr:from>
    <xdr:ext cx="95250" cy="194982"/>
    <xdr:sp macro="" textlink="">
      <xdr:nvSpPr>
        <xdr:cNvPr id="497" name="Text Box 10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>
          <a:spLocks noChangeArrowheads="1"/>
        </xdr:cNvSpPr>
      </xdr:nvSpPr>
      <xdr:spPr bwMode="auto">
        <a:xfrm>
          <a:off x="24899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29</xdr:col>
      <xdr:colOff>0</xdr:colOff>
      <xdr:row>21</xdr:row>
      <xdr:rowOff>38100</xdr:rowOff>
    </xdr:from>
    <xdr:ext cx="95250" cy="194982"/>
    <xdr:sp macro="" textlink="">
      <xdr:nvSpPr>
        <xdr:cNvPr id="498" name="Text Box 11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>
          <a:spLocks noChangeArrowheads="1"/>
        </xdr:cNvSpPr>
      </xdr:nvSpPr>
      <xdr:spPr bwMode="auto">
        <a:xfrm>
          <a:off x="24899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29</xdr:col>
      <xdr:colOff>0</xdr:colOff>
      <xdr:row>21</xdr:row>
      <xdr:rowOff>38100</xdr:rowOff>
    </xdr:from>
    <xdr:ext cx="95250" cy="194982"/>
    <xdr:sp macro="" textlink="">
      <xdr:nvSpPr>
        <xdr:cNvPr id="499" name="Text Box 12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>
          <a:spLocks noChangeArrowheads="1"/>
        </xdr:cNvSpPr>
      </xdr:nvSpPr>
      <xdr:spPr bwMode="auto">
        <a:xfrm>
          <a:off x="24899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29</xdr:col>
      <xdr:colOff>0</xdr:colOff>
      <xdr:row>21</xdr:row>
      <xdr:rowOff>38100</xdr:rowOff>
    </xdr:from>
    <xdr:ext cx="95250" cy="194982"/>
    <xdr:sp macro="" textlink="">
      <xdr:nvSpPr>
        <xdr:cNvPr id="500" name="Text Box 13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>
          <a:spLocks noChangeArrowheads="1"/>
        </xdr:cNvSpPr>
      </xdr:nvSpPr>
      <xdr:spPr bwMode="auto">
        <a:xfrm>
          <a:off x="24899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29</xdr:col>
      <xdr:colOff>0</xdr:colOff>
      <xdr:row>21</xdr:row>
      <xdr:rowOff>38100</xdr:rowOff>
    </xdr:from>
    <xdr:ext cx="95250" cy="194982"/>
    <xdr:sp macro="" textlink="">
      <xdr:nvSpPr>
        <xdr:cNvPr id="501" name="Text Box 14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>
          <a:spLocks noChangeArrowheads="1"/>
        </xdr:cNvSpPr>
      </xdr:nvSpPr>
      <xdr:spPr bwMode="auto">
        <a:xfrm>
          <a:off x="24899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29</xdr:col>
      <xdr:colOff>0</xdr:colOff>
      <xdr:row>21</xdr:row>
      <xdr:rowOff>38100</xdr:rowOff>
    </xdr:from>
    <xdr:ext cx="95250" cy="194982"/>
    <xdr:sp macro="" textlink="">
      <xdr:nvSpPr>
        <xdr:cNvPr id="502" name="Text Box 1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>
          <a:spLocks noChangeArrowheads="1"/>
        </xdr:cNvSpPr>
      </xdr:nvSpPr>
      <xdr:spPr bwMode="auto">
        <a:xfrm>
          <a:off x="24899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29</xdr:col>
      <xdr:colOff>0</xdr:colOff>
      <xdr:row>21</xdr:row>
      <xdr:rowOff>38100</xdr:rowOff>
    </xdr:from>
    <xdr:ext cx="76200" cy="309282"/>
    <xdr:sp macro="" textlink="">
      <xdr:nvSpPr>
        <xdr:cNvPr id="503" name="Text Box 3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>
          <a:spLocks noChangeArrowheads="1"/>
        </xdr:cNvSpPr>
      </xdr:nvSpPr>
      <xdr:spPr bwMode="auto">
        <a:xfrm>
          <a:off x="2489947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29</xdr:col>
      <xdr:colOff>0</xdr:colOff>
      <xdr:row>21</xdr:row>
      <xdr:rowOff>38100</xdr:rowOff>
    </xdr:from>
    <xdr:ext cx="76200" cy="309282"/>
    <xdr:sp macro="" textlink="">
      <xdr:nvSpPr>
        <xdr:cNvPr id="504" name="Text Box 3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>
          <a:spLocks noChangeArrowheads="1"/>
        </xdr:cNvSpPr>
      </xdr:nvSpPr>
      <xdr:spPr bwMode="auto">
        <a:xfrm>
          <a:off x="2489947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29</xdr:col>
      <xdr:colOff>0</xdr:colOff>
      <xdr:row>21</xdr:row>
      <xdr:rowOff>38100</xdr:rowOff>
    </xdr:from>
    <xdr:ext cx="76200" cy="309282"/>
    <xdr:sp macro="" textlink="">
      <xdr:nvSpPr>
        <xdr:cNvPr id="505" name="Text Box 3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>
          <a:spLocks noChangeArrowheads="1"/>
        </xdr:cNvSpPr>
      </xdr:nvSpPr>
      <xdr:spPr bwMode="auto">
        <a:xfrm>
          <a:off x="2489947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29</xdr:col>
      <xdr:colOff>0</xdr:colOff>
      <xdr:row>21</xdr:row>
      <xdr:rowOff>38100</xdr:rowOff>
    </xdr:from>
    <xdr:ext cx="76200" cy="309282"/>
    <xdr:sp macro="" textlink="">
      <xdr:nvSpPr>
        <xdr:cNvPr id="506" name="Text Box 3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>
          <a:spLocks noChangeArrowheads="1"/>
        </xdr:cNvSpPr>
      </xdr:nvSpPr>
      <xdr:spPr bwMode="auto">
        <a:xfrm>
          <a:off x="25590500" y="3530600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30</xdr:col>
      <xdr:colOff>0</xdr:colOff>
      <xdr:row>21</xdr:row>
      <xdr:rowOff>38100</xdr:rowOff>
    </xdr:from>
    <xdr:ext cx="95250" cy="194982"/>
    <xdr:sp macro="" textlink="">
      <xdr:nvSpPr>
        <xdr:cNvPr id="507" name="Text Box 10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>
          <a:spLocks noChangeArrowheads="1"/>
        </xdr:cNvSpPr>
      </xdr:nvSpPr>
      <xdr:spPr bwMode="auto">
        <a:xfrm>
          <a:off x="25661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30</xdr:col>
      <xdr:colOff>0</xdr:colOff>
      <xdr:row>21</xdr:row>
      <xdr:rowOff>38100</xdr:rowOff>
    </xdr:from>
    <xdr:ext cx="95250" cy="194982"/>
    <xdr:sp macro="" textlink="">
      <xdr:nvSpPr>
        <xdr:cNvPr id="508" name="Text Box 11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>
          <a:spLocks noChangeArrowheads="1"/>
        </xdr:cNvSpPr>
      </xdr:nvSpPr>
      <xdr:spPr bwMode="auto">
        <a:xfrm>
          <a:off x="25661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30</xdr:col>
      <xdr:colOff>0</xdr:colOff>
      <xdr:row>21</xdr:row>
      <xdr:rowOff>38100</xdr:rowOff>
    </xdr:from>
    <xdr:ext cx="95250" cy="194982"/>
    <xdr:sp macro="" textlink="">
      <xdr:nvSpPr>
        <xdr:cNvPr id="509" name="Text Box 12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>
          <a:spLocks noChangeArrowheads="1"/>
        </xdr:cNvSpPr>
      </xdr:nvSpPr>
      <xdr:spPr bwMode="auto">
        <a:xfrm>
          <a:off x="25661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30</xdr:col>
      <xdr:colOff>0</xdr:colOff>
      <xdr:row>21</xdr:row>
      <xdr:rowOff>38100</xdr:rowOff>
    </xdr:from>
    <xdr:ext cx="95250" cy="194982"/>
    <xdr:sp macro="" textlink="">
      <xdr:nvSpPr>
        <xdr:cNvPr id="510" name="Text Box 13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>
          <a:spLocks noChangeArrowheads="1"/>
        </xdr:cNvSpPr>
      </xdr:nvSpPr>
      <xdr:spPr bwMode="auto">
        <a:xfrm>
          <a:off x="25661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30</xdr:col>
      <xdr:colOff>0</xdr:colOff>
      <xdr:row>21</xdr:row>
      <xdr:rowOff>38100</xdr:rowOff>
    </xdr:from>
    <xdr:ext cx="95250" cy="194982"/>
    <xdr:sp macro="" textlink="">
      <xdr:nvSpPr>
        <xdr:cNvPr id="511" name="Text Box 14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>
          <a:spLocks noChangeArrowheads="1"/>
        </xdr:cNvSpPr>
      </xdr:nvSpPr>
      <xdr:spPr bwMode="auto">
        <a:xfrm>
          <a:off x="25661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30</xdr:col>
      <xdr:colOff>0</xdr:colOff>
      <xdr:row>21</xdr:row>
      <xdr:rowOff>38100</xdr:rowOff>
    </xdr:from>
    <xdr:ext cx="95250" cy="194982"/>
    <xdr:sp macro="" textlink="">
      <xdr:nvSpPr>
        <xdr:cNvPr id="512" name="Text Box 1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>
          <a:spLocks noChangeArrowheads="1"/>
        </xdr:cNvSpPr>
      </xdr:nvSpPr>
      <xdr:spPr bwMode="auto">
        <a:xfrm>
          <a:off x="25661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30</xdr:col>
      <xdr:colOff>0</xdr:colOff>
      <xdr:row>21</xdr:row>
      <xdr:rowOff>38100</xdr:rowOff>
    </xdr:from>
    <xdr:ext cx="76200" cy="309282"/>
    <xdr:sp macro="" textlink="">
      <xdr:nvSpPr>
        <xdr:cNvPr id="513" name="Text Box 3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>
          <a:spLocks noChangeArrowheads="1"/>
        </xdr:cNvSpPr>
      </xdr:nvSpPr>
      <xdr:spPr bwMode="auto">
        <a:xfrm>
          <a:off x="2566147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30</xdr:col>
      <xdr:colOff>0</xdr:colOff>
      <xdr:row>21</xdr:row>
      <xdr:rowOff>38100</xdr:rowOff>
    </xdr:from>
    <xdr:ext cx="76200" cy="309282"/>
    <xdr:sp macro="" textlink="">
      <xdr:nvSpPr>
        <xdr:cNvPr id="514" name="Text Box 3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>
          <a:spLocks noChangeArrowheads="1"/>
        </xdr:cNvSpPr>
      </xdr:nvSpPr>
      <xdr:spPr bwMode="auto">
        <a:xfrm>
          <a:off x="2566147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30</xdr:col>
      <xdr:colOff>0</xdr:colOff>
      <xdr:row>21</xdr:row>
      <xdr:rowOff>38100</xdr:rowOff>
    </xdr:from>
    <xdr:ext cx="76200" cy="309282"/>
    <xdr:sp macro="" textlink="">
      <xdr:nvSpPr>
        <xdr:cNvPr id="515" name="Text Box 3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>
          <a:spLocks noChangeArrowheads="1"/>
        </xdr:cNvSpPr>
      </xdr:nvSpPr>
      <xdr:spPr bwMode="auto">
        <a:xfrm>
          <a:off x="2566147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30</xdr:col>
      <xdr:colOff>0</xdr:colOff>
      <xdr:row>21</xdr:row>
      <xdr:rowOff>38100</xdr:rowOff>
    </xdr:from>
    <xdr:ext cx="76200" cy="309282"/>
    <xdr:sp macro="" textlink="">
      <xdr:nvSpPr>
        <xdr:cNvPr id="516" name="Text Box 3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>
          <a:spLocks noChangeArrowheads="1"/>
        </xdr:cNvSpPr>
      </xdr:nvSpPr>
      <xdr:spPr bwMode="auto">
        <a:xfrm>
          <a:off x="2566147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31</xdr:col>
      <xdr:colOff>0</xdr:colOff>
      <xdr:row>21</xdr:row>
      <xdr:rowOff>38100</xdr:rowOff>
    </xdr:from>
    <xdr:ext cx="95250" cy="194982"/>
    <xdr:sp macro="" textlink="">
      <xdr:nvSpPr>
        <xdr:cNvPr id="517" name="Text Box 10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>
          <a:spLocks noChangeArrowheads="1"/>
        </xdr:cNvSpPr>
      </xdr:nvSpPr>
      <xdr:spPr bwMode="auto">
        <a:xfrm>
          <a:off x="26423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31</xdr:col>
      <xdr:colOff>0</xdr:colOff>
      <xdr:row>21</xdr:row>
      <xdr:rowOff>38100</xdr:rowOff>
    </xdr:from>
    <xdr:ext cx="95250" cy="194982"/>
    <xdr:sp macro="" textlink="">
      <xdr:nvSpPr>
        <xdr:cNvPr id="518" name="Text Box 1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>
          <a:spLocks noChangeArrowheads="1"/>
        </xdr:cNvSpPr>
      </xdr:nvSpPr>
      <xdr:spPr bwMode="auto">
        <a:xfrm>
          <a:off x="26423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31</xdr:col>
      <xdr:colOff>0</xdr:colOff>
      <xdr:row>21</xdr:row>
      <xdr:rowOff>38100</xdr:rowOff>
    </xdr:from>
    <xdr:ext cx="95250" cy="194982"/>
    <xdr:sp macro="" textlink="">
      <xdr:nvSpPr>
        <xdr:cNvPr id="519" name="Text Box 1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>
          <a:spLocks noChangeArrowheads="1"/>
        </xdr:cNvSpPr>
      </xdr:nvSpPr>
      <xdr:spPr bwMode="auto">
        <a:xfrm>
          <a:off x="26423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31</xdr:col>
      <xdr:colOff>0</xdr:colOff>
      <xdr:row>21</xdr:row>
      <xdr:rowOff>38100</xdr:rowOff>
    </xdr:from>
    <xdr:ext cx="95250" cy="194982"/>
    <xdr:sp macro="" textlink="">
      <xdr:nvSpPr>
        <xdr:cNvPr id="520" name="Text Box 13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>
          <a:spLocks noChangeArrowheads="1"/>
        </xdr:cNvSpPr>
      </xdr:nvSpPr>
      <xdr:spPr bwMode="auto">
        <a:xfrm>
          <a:off x="26423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31</xdr:col>
      <xdr:colOff>0</xdr:colOff>
      <xdr:row>21</xdr:row>
      <xdr:rowOff>38100</xdr:rowOff>
    </xdr:from>
    <xdr:ext cx="95250" cy="194982"/>
    <xdr:sp macro="" textlink="">
      <xdr:nvSpPr>
        <xdr:cNvPr id="521" name="Text Box 14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>
          <a:spLocks noChangeArrowheads="1"/>
        </xdr:cNvSpPr>
      </xdr:nvSpPr>
      <xdr:spPr bwMode="auto">
        <a:xfrm>
          <a:off x="26423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31</xdr:col>
      <xdr:colOff>0</xdr:colOff>
      <xdr:row>21</xdr:row>
      <xdr:rowOff>38100</xdr:rowOff>
    </xdr:from>
    <xdr:ext cx="95250" cy="194982"/>
    <xdr:sp macro="" textlink="">
      <xdr:nvSpPr>
        <xdr:cNvPr id="522" name="Text Box 12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>
          <a:spLocks noChangeArrowheads="1"/>
        </xdr:cNvSpPr>
      </xdr:nvSpPr>
      <xdr:spPr bwMode="auto">
        <a:xfrm>
          <a:off x="26423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31</xdr:col>
      <xdr:colOff>0</xdr:colOff>
      <xdr:row>21</xdr:row>
      <xdr:rowOff>38100</xdr:rowOff>
    </xdr:from>
    <xdr:ext cx="76200" cy="309282"/>
    <xdr:sp macro="" textlink="">
      <xdr:nvSpPr>
        <xdr:cNvPr id="523" name="Text Box 3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>
          <a:spLocks noChangeArrowheads="1"/>
        </xdr:cNvSpPr>
      </xdr:nvSpPr>
      <xdr:spPr bwMode="auto">
        <a:xfrm>
          <a:off x="27114500" y="3530600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31</xdr:col>
      <xdr:colOff>0</xdr:colOff>
      <xdr:row>21</xdr:row>
      <xdr:rowOff>38100</xdr:rowOff>
    </xdr:from>
    <xdr:ext cx="76200" cy="309282"/>
    <xdr:sp macro="" textlink="">
      <xdr:nvSpPr>
        <xdr:cNvPr id="524" name="Text Box 3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>
          <a:spLocks noChangeArrowheads="1"/>
        </xdr:cNvSpPr>
      </xdr:nvSpPr>
      <xdr:spPr bwMode="auto">
        <a:xfrm>
          <a:off x="2642347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31</xdr:col>
      <xdr:colOff>0</xdr:colOff>
      <xdr:row>21</xdr:row>
      <xdr:rowOff>38100</xdr:rowOff>
    </xdr:from>
    <xdr:ext cx="76200" cy="309282"/>
    <xdr:sp macro="" textlink="">
      <xdr:nvSpPr>
        <xdr:cNvPr id="525" name="Text Box 3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>
          <a:spLocks noChangeArrowheads="1"/>
        </xdr:cNvSpPr>
      </xdr:nvSpPr>
      <xdr:spPr bwMode="auto">
        <a:xfrm>
          <a:off x="2642347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31</xdr:col>
      <xdr:colOff>0</xdr:colOff>
      <xdr:row>21</xdr:row>
      <xdr:rowOff>38100</xdr:rowOff>
    </xdr:from>
    <xdr:ext cx="76200" cy="309282"/>
    <xdr:sp macro="" textlink="">
      <xdr:nvSpPr>
        <xdr:cNvPr id="526" name="Text Box 3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>
          <a:spLocks noChangeArrowheads="1"/>
        </xdr:cNvSpPr>
      </xdr:nvSpPr>
      <xdr:spPr bwMode="auto">
        <a:xfrm>
          <a:off x="2642347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32</xdr:col>
      <xdr:colOff>0</xdr:colOff>
      <xdr:row>21</xdr:row>
      <xdr:rowOff>38100</xdr:rowOff>
    </xdr:from>
    <xdr:ext cx="95250" cy="194982"/>
    <xdr:sp macro="" textlink="">
      <xdr:nvSpPr>
        <xdr:cNvPr id="527" name="Text Box 10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>
          <a:spLocks noChangeArrowheads="1"/>
        </xdr:cNvSpPr>
      </xdr:nvSpPr>
      <xdr:spPr bwMode="auto">
        <a:xfrm>
          <a:off x="27185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32</xdr:col>
      <xdr:colOff>0</xdr:colOff>
      <xdr:row>21</xdr:row>
      <xdr:rowOff>38100</xdr:rowOff>
    </xdr:from>
    <xdr:ext cx="95250" cy="194982"/>
    <xdr:sp macro="" textlink="">
      <xdr:nvSpPr>
        <xdr:cNvPr id="528" name="Text Box 1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>
          <a:spLocks noChangeArrowheads="1"/>
        </xdr:cNvSpPr>
      </xdr:nvSpPr>
      <xdr:spPr bwMode="auto">
        <a:xfrm>
          <a:off x="27185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32</xdr:col>
      <xdr:colOff>0</xdr:colOff>
      <xdr:row>21</xdr:row>
      <xdr:rowOff>38100</xdr:rowOff>
    </xdr:from>
    <xdr:ext cx="95250" cy="194982"/>
    <xdr:sp macro="" textlink="">
      <xdr:nvSpPr>
        <xdr:cNvPr id="529" name="Text Box 1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>
          <a:spLocks noChangeArrowheads="1"/>
        </xdr:cNvSpPr>
      </xdr:nvSpPr>
      <xdr:spPr bwMode="auto">
        <a:xfrm>
          <a:off x="27185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32</xdr:col>
      <xdr:colOff>0</xdr:colOff>
      <xdr:row>21</xdr:row>
      <xdr:rowOff>38100</xdr:rowOff>
    </xdr:from>
    <xdr:ext cx="95250" cy="194982"/>
    <xdr:sp macro="" textlink="">
      <xdr:nvSpPr>
        <xdr:cNvPr id="530" name="Text Box 13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>
          <a:spLocks noChangeArrowheads="1"/>
        </xdr:cNvSpPr>
      </xdr:nvSpPr>
      <xdr:spPr bwMode="auto">
        <a:xfrm>
          <a:off x="27185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32</xdr:col>
      <xdr:colOff>0</xdr:colOff>
      <xdr:row>21</xdr:row>
      <xdr:rowOff>38100</xdr:rowOff>
    </xdr:from>
    <xdr:ext cx="95250" cy="194982"/>
    <xdr:sp macro="" textlink="">
      <xdr:nvSpPr>
        <xdr:cNvPr id="531" name="Text Box 14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>
          <a:spLocks noChangeArrowheads="1"/>
        </xdr:cNvSpPr>
      </xdr:nvSpPr>
      <xdr:spPr bwMode="auto">
        <a:xfrm>
          <a:off x="27185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32</xdr:col>
      <xdr:colOff>0</xdr:colOff>
      <xdr:row>21</xdr:row>
      <xdr:rowOff>38100</xdr:rowOff>
    </xdr:from>
    <xdr:ext cx="95250" cy="194982"/>
    <xdr:sp macro="" textlink="">
      <xdr:nvSpPr>
        <xdr:cNvPr id="532" name="Text Box 12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>
          <a:spLocks noChangeArrowheads="1"/>
        </xdr:cNvSpPr>
      </xdr:nvSpPr>
      <xdr:spPr bwMode="auto">
        <a:xfrm>
          <a:off x="27185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32</xdr:col>
      <xdr:colOff>0</xdr:colOff>
      <xdr:row>21</xdr:row>
      <xdr:rowOff>38100</xdr:rowOff>
    </xdr:from>
    <xdr:ext cx="76200" cy="309282"/>
    <xdr:sp macro="" textlink="">
      <xdr:nvSpPr>
        <xdr:cNvPr id="533" name="Text Box 3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>
          <a:spLocks noChangeArrowheads="1"/>
        </xdr:cNvSpPr>
      </xdr:nvSpPr>
      <xdr:spPr bwMode="auto">
        <a:xfrm>
          <a:off x="2718547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32</xdr:col>
      <xdr:colOff>0</xdr:colOff>
      <xdr:row>21</xdr:row>
      <xdr:rowOff>38100</xdr:rowOff>
    </xdr:from>
    <xdr:ext cx="76200" cy="309282"/>
    <xdr:sp macro="" textlink="">
      <xdr:nvSpPr>
        <xdr:cNvPr id="534" name="Text Box 3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>
          <a:spLocks noChangeArrowheads="1"/>
        </xdr:cNvSpPr>
      </xdr:nvSpPr>
      <xdr:spPr bwMode="auto">
        <a:xfrm>
          <a:off x="2718547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32</xdr:col>
      <xdr:colOff>0</xdr:colOff>
      <xdr:row>21</xdr:row>
      <xdr:rowOff>38100</xdr:rowOff>
    </xdr:from>
    <xdr:ext cx="76200" cy="309282"/>
    <xdr:sp macro="" textlink="">
      <xdr:nvSpPr>
        <xdr:cNvPr id="535" name="Text Box 3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>
          <a:spLocks noChangeArrowheads="1"/>
        </xdr:cNvSpPr>
      </xdr:nvSpPr>
      <xdr:spPr bwMode="auto">
        <a:xfrm>
          <a:off x="2718547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32</xdr:col>
      <xdr:colOff>0</xdr:colOff>
      <xdr:row>21</xdr:row>
      <xdr:rowOff>38100</xdr:rowOff>
    </xdr:from>
    <xdr:ext cx="76200" cy="309282"/>
    <xdr:sp macro="" textlink="">
      <xdr:nvSpPr>
        <xdr:cNvPr id="536" name="Text Box 3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>
          <a:spLocks noChangeArrowheads="1"/>
        </xdr:cNvSpPr>
      </xdr:nvSpPr>
      <xdr:spPr bwMode="auto">
        <a:xfrm>
          <a:off x="2718547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33</xdr:col>
      <xdr:colOff>0</xdr:colOff>
      <xdr:row>21</xdr:row>
      <xdr:rowOff>38100</xdr:rowOff>
    </xdr:from>
    <xdr:ext cx="95250" cy="194982"/>
    <xdr:sp macro="" textlink="">
      <xdr:nvSpPr>
        <xdr:cNvPr id="537" name="Text Box 10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>
          <a:spLocks noChangeArrowheads="1"/>
        </xdr:cNvSpPr>
      </xdr:nvSpPr>
      <xdr:spPr bwMode="auto">
        <a:xfrm>
          <a:off x="27947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33</xdr:col>
      <xdr:colOff>0</xdr:colOff>
      <xdr:row>21</xdr:row>
      <xdr:rowOff>38100</xdr:rowOff>
    </xdr:from>
    <xdr:ext cx="95250" cy="194982"/>
    <xdr:sp macro="" textlink="">
      <xdr:nvSpPr>
        <xdr:cNvPr id="538" name="Text Box 1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>
          <a:spLocks noChangeArrowheads="1"/>
        </xdr:cNvSpPr>
      </xdr:nvSpPr>
      <xdr:spPr bwMode="auto">
        <a:xfrm>
          <a:off x="27947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33</xdr:col>
      <xdr:colOff>0</xdr:colOff>
      <xdr:row>21</xdr:row>
      <xdr:rowOff>38100</xdr:rowOff>
    </xdr:from>
    <xdr:ext cx="95250" cy="194982"/>
    <xdr:sp macro="" textlink="">
      <xdr:nvSpPr>
        <xdr:cNvPr id="539" name="Text Box 1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>
          <a:spLocks noChangeArrowheads="1"/>
        </xdr:cNvSpPr>
      </xdr:nvSpPr>
      <xdr:spPr bwMode="auto">
        <a:xfrm>
          <a:off x="27947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33</xdr:col>
      <xdr:colOff>0</xdr:colOff>
      <xdr:row>21</xdr:row>
      <xdr:rowOff>38100</xdr:rowOff>
    </xdr:from>
    <xdr:ext cx="95250" cy="194982"/>
    <xdr:sp macro="" textlink="">
      <xdr:nvSpPr>
        <xdr:cNvPr id="540" name="Text Box 13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>
          <a:spLocks noChangeArrowheads="1"/>
        </xdr:cNvSpPr>
      </xdr:nvSpPr>
      <xdr:spPr bwMode="auto">
        <a:xfrm>
          <a:off x="27947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33</xdr:col>
      <xdr:colOff>0</xdr:colOff>
      <xdr:row>21</xdr:row>
      <xdr:rowOff>38100</xdr:rowOff>
    </xdr:from>
    <xdr:ext cx="95250" cy="194982"/>
    <xdr:sp macro="" textlink="">
      <xdr:nvSpPr>
        <xdr:cNvPr id="541" name="Text Box 14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>
          <a:spLocks noChangeArrowheads="1"/>
        </xdr:cNvSpPr>
      </xdr:nvSpPr>
      <xdr:spPr bwMode="auto">
        <a:xfrm>
          <a:off x="27947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33</xdr:col>
      <xdr:colOff>0</xdr:colOff>
      <xdr:row>21</xdr:row>
      <xdr:rowOff>38100</xdr:rowOff>
    </xdr:from>
    <xdr:ext cx="95250" cy="194982"/>
    <xdr:sp macro="" textlink="">
      <xdr:nvSpPr>
        <xdr:cNvPr id="542" name="Text Box 12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>
          <a:spLocks noChangeArrowheads="1"/>
        </xdr:cNvSpPr>
      </xdr:nvSpPr>
      <xdr:spPr bwMode="auto">
        <a:xfrm>
          <a:off x="27947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33</xdr:col>
      <xdr:colOff>0</xdr:colOff>
      <xdr:row>21</xdr:row>
      <xdr:rowOff>38100</xdr:rowOff>
    </xdr:from>
    <xdr:ext cx="76200" cy="309282"/>
    <xdr:sp macro="" textlink="">
      <xdr:nvSpPr>
        <xdr:cNvPr id="543" name="Text Box 3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>
          <a:spLocks noChangeArrowheads="1"/>
        </xdr:cNvSpPr>
      </xdr:nvSpPr>
      <xdr:spPr bwMode="auto">
        <a:xfrm>
          <a:off x="2794747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33</xdr:col>
      <xdr:colOff>0</xdr:colOff>
      <xdr:row>21</xdr:row>
      <xdr:rowOff>38100</xdr:rowOff>
    </xdr:from>
    <xdr:ext cx="76200" cy="309282"/>
    <xdr:sp macro="" textlink="">
      <xdr:nvSpPr>
        <xdr:cNvPr id="544" name="Text Box 3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>
          <a:spLocks noChangeArrowheads="1"/>
        </xdr:cNvSpPr>
      </xdr:nvSpPr>
      <xdr:spPr bwMode="auto">
        <a:xfrm>
          <a:off x="2794747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33</xdr:col>
      <xdr:colOff>0</xdr:colOff>
      <xdr:row>21</xdr:row>
      <xdr:rowOff>38100</xdr:rowOff>
    </xdr:from>
    <xdr:ext cx="76200" cy="309282"/>
    <xdr:sp macro="" textlink="">
      <xdr:nvSpPr>
        <xdr:cNvPr id="545" name="Text Box 3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>
          <a:spLocks noChangeArrowheads="1"/>
        </xdr:cNvSpPr>
      </xdr:nvSpPr>
      <xdr:spPr bwMode="auto">
        <a:xfrm>
          <a:off x="2794747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33</xdr:col>
      <xdr:colOff>0</xdr:colOff>
      <xdr:row>21</xdr:row>
      <xdr:rowOff>38100</xdr:rowOff>
    </xdr:from>
    <xdr:ext cx="76200" cy="309282"/>
    <xdr:sp macro="" textlink="">
      <xdr:nvSpPr>
        <xdr:cNvPr id="546" name="Text Box 3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>
          <a:spLocks noChangeArrowheads="1"/>
        </xdr:cNvSpPr>
      </xdr:nvSpPr>
      <xdr:spPr bwMode="auto">
        <a:xfrm>
          <a:off x="2794747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34</xdr:col>
      <xdr:colOff>0</xdr:colOff>
      <xdr:row>21</xdr:row>
      <xdr:rowOff>38100</xdr:rowOff>
    </xdr:from>
    <xdr:ext cx="95250" cy="194982"/>
    <xdr:sp macro="" textlink="">
      <xdr:nvSpPr>
        <xdr:cNvPr id="547" name="Text Box 10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>
          <a:spLocks noChangeArrowheads="1"/>
        </xdr:cNvSpPr>
      </xdr:nvSpPr>
      <xdr:spPr bwMode="auto">
        <a:xfrm>
          <a:off x="28709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34</xdr:col>
      <xdr:colOff>0</xdr:colOff>
      <xdr:row>21</xdr:row>
      <xdr:rowOff>38100</xdr:rowOff>
    </xdr:from>
    <xdr:ext cx="95250" cy="194982"/>
    <xdr:sp macro="" textlink="">
      <xdr:nvSpPr>
        <xdr:cNvPr id="548" name="Text Box 1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>
          <a:spLocks noChangeArrowheads="1"/>
        </xdr:cNvSpPr>
      </xdr:nvSpPr>
      <xdr:spPr bwMode="auto">
        <a:xfrm>
          <a:off x="28709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34</xdr:col>
      <xdr:colOff>0</xdr:colOff>
      <xdr:row>21</xdr:row>
      <xdr:rowOff>38100</xdr:rowOff>
    </xdr:from>
    <xdr:ext cx="95250" cy="194982"/>
    <xdr:sp macro="" textlink="">
      <xdr:nvSpPr>
        <xdr:cNvPr id="549" name="Text Box 1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>
          <a:spLocks noChangeArrowheads="1"/>
        </xdr:cNvSpPr>
      </xdr:nvSpPr>
      <xdr:spPr bwMode="auto">
        <a:xfrm>
          <a:off x="28709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34</xdr:col>
      <xdr:colOff>0</xdr:colOff>
      <xdr:row>21</xdr:row>
      <xdr:rowOff>38100</xdr:rowOff>
    </xdr:from>
    <xdr:ext cx="95250" cy="194982"/>
    <xdr:sp macro="" textlink="">
      <xdr:nvSpPr>
        <xdr:cNvPr id="550" name="Text Box 13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>
          <a:spLocks noChangeArrowheads="1"/>
        </xdr:cNvSpPr>
      </xdr:nvSpPr>
      <xdr:spPr bwMode="auto">
        <a:xfrm>
          <a:off x="28709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34</xdr:col>
      <xdr:colOff>0</xdr:colOff>
      <xdr:row>21</xdr:row>
      <xdr:rowOff>38100</xdr:rowOff>
    </xdr:from>
    <xdr:ext cx="95250" cy="194982"/>
    <xdr:sp macro="" textlink="">
      <xdr:nvSpPr>
        <xdr:cNvPr id="551" name="Text Box 14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>
          <a:spLocks noChangeArrowheads="1"/>
        </xdr:cNvSpPr>
      </xdr:nvSpPr>
      <xdr:spPr bwMode="auto">
        <a:xfrm>
          <a:off x="28709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34</xdr:col>
      <xdr:colOff>0</xdr:colOff>
      <xdr:row>21</xdr:row>
      <xdr:rowOff>38100</xdr:rowOff>
    </xdr:from>
    <xdr:ext cx="95250" cy="194982"/>
    <xdr:sp macro="" textlink="">
      <xdr:nvSpPr>
        <xdr:cNvPr id="552" name="Text Box 1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>
          <a:spLocks noChangeArrowheads="1"/>
        </xdr:cNvSpPr>
      </xdr:nvSpPr>
      <xdr:spPr bwMode="auto">
        <a:xfrm>
          <a:off x="28709471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34</xdr:col>
      <xdr:colOff>0</xdr:colOff>
      <xdr:row>21</xdr:row>
      <xdr:rowOff>38100</xdr:rowOff>
    </xdr:from>
    <xdr:ext cx="76200" cy="309282"/>
    <xdr:sp macro="" textlink="">
      <xdr:nvSpPr>
        <xdr:cNvPr id="553" name="Text Box 3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>
          <a:spLocks noChangeArrowheads="1"/>
        </xdr:cNvSpPr>
      </xdr:nvSpPr>
      <xdr:spPr bwMode="auto">
        <a:xfrm>
          <a:off x="2870947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34</xdr:col>
      <xdr:colOff>0</xdr:colOff>
      <xdr:row>21</xdr:row>
      <xdr:rowOff>38100</xdr:rowOff>
    </xdr:from>
    <xdr:ext cx="76200" cy="309282"/>
    <xdr:sp macro="" textlink="">
      <xdr:nvSpPr>
        <xdr:cNvPr id="554" name="Text Box 3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>
          <a:spLocks noChangeArrowheads="1"/>
        </xdr:cNvSpPr>
      </xdr:nvSpPr>
      <xdr:spPr bwMode="auto">
        <a:xfrm>
          <a:off x="2870947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34</xdr:col>
      <xdr:colOff>0</xdr:colOff>
      <xdr:row>21</xdr:row>
      <xdr:rowOff>38100</xdr:rowOff>
    </xdr:from>
    <xdr:ext cx="76200" cy="309282"/>
    <xdr:sp macro="" textlink="">
      <xdr:nvSpPr>
        <xdr:cNvPr id="555" name="Text Box 3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>
          <a:spLocks noChangeArrowheads="1"/>
        </xdr:cNvSpPr>
      </xdr:nvSpPr>
      <xdr:spPr bwMode="auto">
        <a:xfrm>
          <a:off x="2870947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34</xdr:col>
      <xdr:colOff>0</xdr:colOff>
      <xdr:row>21</xdr:row>
      <xdr:rowOff>38100</xdr:rowOff>
    </xdr:from>
    <xdr:ext cx="76200" cy="309282"/>
    <xdr:sp macro="" textlink="">
      <xdr:nvSpPr>
        <xdr:cNvPr id="556" name="Text Box 3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>
          <a:spLocks noChangeArrowheads="1"/>
        </xdr:cNvSpPr>
      </xdr:nvSpPr>
      <xdr:spPr bwMode="auto">
        <a:xfrm>
          <a:off x="28709471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35</xdr:col>
      <xdr:colOff>0</xdr:colOff>
      <xdr:row>21</xdr:row>
      <xdr:rowOff>38100</xdr:rowOff>
    </xdr:from>
    <xdr:ext cx="95250" cy="194982"/>
    <xdr:sp macro="" textlink="">
      <xdr:nvSpPr>
        <xdr:cNvPr id="557" name="Text Box 10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>
          <a:spLocks noChangeArrowheads="1"/>
        </xdr:cNvSpPr>
      </xdr:nvSpPr>
      <xdr:spPr bwMode="auto">
        <a:xfrm>
          <a:off x="29561118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35</xdr:col>
      <xdr:colOff>0</xdr:colOff>
      <xdr:row>21</xdr:row>
      <xdr:rowOff>38100</xdr:rowOff>
    </xdr:from>
    <xdr:ext cx="95250" cy="194982"/>
    <xdr:sp macro="" textlink="">
      <xdr:nvSpPr>
        <xdr:cNvPr id="558" name="Text Box 11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>
          <a:spLocks noChangeArrowheads="1"/>
        </xdr:cNvSpPr>
      </xdr:nvSpPr>
      <xdr:spPr bwMode="auto">
        <a:xfrm>
          <a:off x="29561118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35</xdr:col>
      <xdr:colOff>0</xdr:colOff>
      <xdr:row>21</xdr:row>
      <xdr:rowOff>38100</xdr:rowOff>
    </xdr:from>
    <xdr:ext cx="95250" cy="194982"/>
    <xdr:sp macro="" textlink="">
      <xdr:nvSpPr>
        <xdr:cNvPr id="559" name="Text Box 12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>
          <a:spLocks noChangeArrowheads="1"/>
        </xdr:cNvSpPr>
      </xdr:nvSpPr>
      <xdr:spPr bwMode="auto">
        <a:xfrm>
          <a:off x="29561118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35</xdr:col>
      <xdr:colOff>0</xdr:colOff>
      <xdr:row>21</xdr:row>
      <xdr:rowOff>38100</xdr:rowOff>
    </xdr:from>
    <xdr:ext cx="95250" cy="194982"/>
    <xdr:sp macro="" textlink="">
      <xdr:nvSpPr>
        <xdr:cNvPr id="560" name="Text Box 13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>
          <a:spLocks noChangeArrowheads="1"/>
        </xdr:cNvSpPr>
      </xdr:nvSpPr>
      <xdr:spPr bwMode="auto">
        <a:xfrm>
          <a:off x="29561118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35</xdr:col>
      <xdr:colOff>0</xdr:colOff>
      <xdr:row>21</xdr:row>
      <xdr:rowOff>38100</xdr:rowOff>
    </xdr:from>
    <xdr:ext cx="95250" cy="194982"/>
    <xdr:sp macro="" textlink="">
      <xdr:nvSpPr>
        <xdr:cNvPr id="561" name="Text Box 14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>
          <a:spLocks noChangeArrowheads="1"/>
        </xdr:cNvSpPr>
      </xdr:nvSpPr>
      <xdr:spPr bwMode="auto">
        <a:xfrm>
          <a:off x="29561118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35</xdr:col>
      <xdr:colOff>0</xdr:colOff>
      <xdr:row>21</xdr:row>
      <xdr:rowOff>38100</xdr:rowOff>
    </xdr:from>
    <xdr:ext cx="95250" cy="194982"/>
    <xdr:sp macro="" textlink="">
      <xdr:nvSpPr>
        <xdr:cNvPr id="562" name="Text Box 1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>
          <a:spLocks noChangeArrowheads="1"/>
        </xdr:cNvSpPr>
      </xdr:nvSpPr>
      <xdr:spPr bwMode="auto">
        <a:xfrm>
          <a:off x="29561118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35</xdr:col>
      <xdr:colOff>0</xdr:colOff>
      <xdr:row>21</xdr:row>
      <xdr:rowOff>38100</xdr:rowOff>
    </xdr:from>
    <xdr:ext cx="76200" cy="309282"/>
    <xdr:sp macro="" textlink="">
      <xdr:nvSpPr>
        <xdr:cNvPr id="563" name="Text Box 3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>
          <a:spLocks noChangeArrowheads="1"/>
        </xdr:cNvSpPr>
      </xdr:nvSpPr>
      <xdr:spPr bwMode="auto">
        <a:xfrm>
          <a:off x="29561118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35</xdr:col>
      <xdr:colOff>0</xdr:colOff>
      <xdr:row>21</xdr:row>
      <xdr:rowOff>38100</xdr:rowOff>
    </xdr:from>
    <xdr:ext cx="76200" cy="309282"/>
    <xdr:sp macro="" textlink="">
      <xdr:nvSpPr>
        <xdr:cNvPr id="564" name="Text Box 3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>
          <a:spLocks noChangeArrowheads="1"/>
        </xdr:cNvSpPr>
      </xdr:nvSpPr>
      <xdr:spPr bwMode="auto">
        <a:xfrm>
          <a:off x="29561118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35</xdr:col>
      <xdr:colOff>0</xdr:colOff>
      <xdr:row>21</xdr:row>
      <xdr:rowOff>38100</xdr:rowOff>
    </xdr:from>
    <xdr:ext cx="76200" cy="309282"/>
    <xdr:sp macro="" textlink="">
      <xdr:nvSpPr>
        <xdr:cNvPr id="565" name="Text Box 3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>
          <a:spLocks noChangeArrowheads="1"/>
        </xdr:cNvSpPr>
      </xdr:nvSpPr>
      <xdr:spPr bwMode="auto">
        <a:xfrm>
          <a:off x="29561118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35</xdr:col>
      <xdr:colOff>0</xdr:colOff>
      <xdr:row>21</xdr:row>
      <xdr:rowOff>38100</xdr:rowOff>
    </xdr:from>
    <xdr:ext cx="76200" cy="309282"/>
    <xdr:sp macro="" textlink="">
      <xdr:nvSpPr>
        <xdr:cNvPr id="566" name="Text Box 3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>
          <a:spLocks noChangeArrowheads="1"/>
        </xdr:cNvSpPr>
      </xdr:nvSpPr>
      <xdr:spPr bwMode="auto">
        <a:xfrm>
          <a:off x="29561118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36</xdr:col>
      <xdr:colOff>0</xdr:colOff>
      <xdr:row>21</xdr:row>
      <xdr:rowOff>38100</xdr:rowOff>
    </xdr:from>
    <xdr:ext cx="95250" cy="194982"/>
    <xdr:sp macro="" textlink="">
      <xdr:nvSpPr>
        <xdr:cNvPr id="567" name="Text Box 10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>
          <a:spLocks noChangeArrowheads="1"/>
        </xdr:cNvSpPr>
      </xdr:nvSpPr>
      <xdr:spPr bwMode="auto">
        <a:xfrm>
          <a:off x="30323118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36</xdr:col>
      <xdr:colOff>0</xdr:colOff>
      <xdr:row>21</xdr:row>
      <xdr:rowOff>38100</xdr:rowOff>
    </xdr:from>
    <xdr:ext cx="95250" cy="194982"/>
    <xdr:sp macro="" textlink="">
      <xdr:nvSpPr>
        <xdr:cNvPr id="568" name="Text Box 11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>
          <a:spLocks noChangeArrowheads="1"/>
        </xdr:cNvSpPr>
      </xdr:nvSpPr>
      <xdr:spPr bwMode="auto">
        <a:xfrm>
          <a:off x="30323118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36</xdr:col>
      <xdr:colOff>0</xdr:colOff>
      <xdr:row>21</xdr:row>
      <xdr:rowOff>38100</xdr:rowOff>
    </xdr:from>
    <xdr:ext cx="95250" cy="194982"/>
    <xdr:sp macro="" textlink="">
      <xdr:nvSpPr>
        <xdr:cNvPr id="569" name="Text Box 12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>
          <a:spLocks noChangeArrowheads="1"/>
        </xdr:cNvSpPr>
      </xdr:nvSpPr>
      <xdr:spPr bwMode="auto">
        <a:xfrm>
          <a:off x="30323118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36</xdr:col>
      <xdr:colOff>0</xdr:colOff>
      <xdr:row>21</xdr:row>
      <xdr:rowOff>38100</xdr:rowOff>
    </xdr:from>
    <xdr:ext cx="95250" cy="194982"/>
    <xdr:sp macro="" textlink="">
      <xdr:nvSpPr>
        <xdr:cNvPr id="570" name="Text Box 13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>
          <a:spLocks noChangeArrowheads="1"/>
        </xdr:cNvSpPr>
      </xdr:nvSpPr>
      <xdr:spPr bwMode="auto">
        <a:xfrm>
          <a:off x="30323118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36</xdr:col>
      <xdr:colOff>0</xdr:colOff>
      <xdr:row>21</xdr:row>
      <xdr:rowOff>38100</xdr:rowOff>
    </xdr:from>
    <xdr:ext cx="95250" cy="194982"/>
    <xdr:sp macro="" textlink="">
      <xdr:nvSpPr>
        <xdr:cNvPr id="571" name="Text Box 14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>
          <a:spLocks noChangeArrowheads="1"/>
        </xdr:cNvSpPr>
      </xdr:nvSpPr>
      <xdr:spPr bwMode="auto">
        <a:xfrm>
          <a:off x="30323118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36</xdr:col>
      <xdr:colOff>0</xdr:colOff>
      <xdr:row>21</xdr:row>
      <xdr:rowOff>38100</xdr:rowOff>
    </xdr:from>
    <xdr:ext cx="95250" cy="194982"/>
    <xdr:sp macro="" textlink="">
      <xdr:nvSpPr>
        <xdr:cNvPr id="572" name="Text Box 1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>
          <a:spLocks noChangeArrowheads="1"/>
        </xdr:cNvSpPr>
      </xdr:nvSpPr>
      <xdr:spPr bwMode="auto">
        <a:xfrm>
          <a:off x="30323118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36</xdr:col>
      <xdr:colOff>0</xdr:colOff>
      <xdr:row>21</xdr:row>
      <xdr:rowOff>38100</xdr:rowOff>
    </xdr:from>
    <xdr:ext cx="76200" cy="309282"/>
    <xdr:sp macro="" textlink="">
      <xdr:nvSpPr>
        <xdr:cNvPr id="573" name="Text Box 3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>
          <a:spLocks noChangeArrowheads="1"/>
        </xdr:cNvSpPr>
      </xdr:nvSpPr>
      <xdr:spPr bwMode="auto">
        <a:xfrm>
          <a:off x="30323118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36</xdr:col>
      <xdr:colOff>0</xdr:colOff>
      <xdr:row>21</xdr:row>
      <xdr:rowOff>38100</xdr:rowOff>
    </xdr:from>
    <xdr:ext cx="76200" cy="309282"/>
    <xdr:sp macro="" textlink="">
      <xdr:nvSpPr>
        <xdr:cNvPr id="574" name="Text Box 3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>
          <a:spLocks noChangeArrowheads="1"/>
        </xdr:cNvSpPr>
      </xdr:nvSpPr>
      <xdr:spPr bwMode="auto">
        <a:xfrm>
          <a:off x="30323118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36</xdr:col>
      <xdr:colOff>0</xdr:colOff>
      <xdr:row>21</xdr:row>
      <xdr:rowOff>38100</xdr:rowOff>
    </xdr:from>
    <xdr:ext cx="76200" cy="309282"/>
    <xdr:sp macro="" textlink="">
      <xdr:nvSpPr>
        <xdr:cNvPr id="575" name="Text Box 3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>
          <a:spLocks noChangeArrowheads="1"/>
        </xdr:cNvSpPr>
      </xdr:nvSpPr>
      <xdr:spPr bwMode="auto">
        <a:xfrm>
          <a:off x="30323118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36</xdr:col>
      <xdr:colOff>0</xdr:colOff>
      <xdr:row>21</xdr:row>
      <xdr:rowOff>38100</xdr:rowOff>
    </xdr:from>
    <xdr:ext cx="76200" cy="309282"/>
    <xdr:sp macro="" textlink="">
      <xdr:nvSpPr>
        <xdr:cNvPr id="576" name="Text Box 3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>
          <a:spLocks noChangeArrowheads="1"/>
        </xdr:cNvSpPr>
      </xdr:nvSpPr>
      <xdr:spPr bwMode="auto">
        <a:xfrm>
          <a:off x="30323118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37</xdr:col>
      <xdr:colOff>0</xdr:colOff>
      <xdr:row>21</xdr:row>
      <xdr:rowOff>38100</xdr:rowOff>
    </xdr:from>
    <xdr:ext cx="95250" cy="194982"/>
    <xdr:sp macro="" textlink="">
      <xdr:nvSpPr>
        <xdr:cNvPr id="577" name="Text Box 10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>
          <a:spLocks noChangeArrowheads="1"/>
        </xdr:cNvSpPr>
      </xdr:nvSpPr>
      <xdr:spPr bwMode="auto">
        <a:xfrm>
          <a:off x="31118735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37</xdr:col>
      <xdr:colOff>0</xdr:colOff>
      <xdr:row>21</xdr:row>
      <xdr:rowOff>38100</xdr:rowOff>
    </xdr:from>
    <xdr:ext cx="95250" cy="194982"/>
    <xdr:sp macro="" textlink="">
      <xdr:nvSpPr>
        <xdr:cNvPr id="578" name="Text Box 11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>
          <a:spLocks noChangeArrowheads="1"/>
        </xdr:cNvSpPr>
      </xdr:nvSpPr>
      <xdr:spPr bwMode="auto">
        <a:xfrm>
          <a:off x="31118735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37</xdr:col>
      <xdr:colOff>0</xdr:colOff>
      <xdr:row>21</xdr:row>
      <xdr:rowOff>38100</xdr:rowOff>
    </xdr:from>
    <xdr:ext cx="95250" cy="194982"/>
    <xdr:sp macro="" textlink="">
      <xdr:nvSpPr>
        <xdr:cNvPr id="579" name="Text Box 12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>
          <a:spLocks noChangeArrowheads="1"/>
        </xdr:cNvSpPr>
      </xdr:nvSpPr>
      <xdr:spPr bwMode="auto">
        <a:xfrm>
          <a:off x="31118735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37</xdr:col>
      <xdr:colOff>0</xdr:colOff>
      <xdr:row>21</xdr:row>
      <xdr:rowOff>38100</xdr:rowOff>
    </xdr:from>
    <xdr:ext cx="95250" cy="194982"/>
    <xdr:sp macro="" textlink="">
      <xdr:nvSpPr>
        <xdr:cNvPr id="580" name="Text Box 13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>
          <a:spLocks noChangeArrowheads="1"/>
        </xdr:cNvSpPr>
      </xdr:nvSpPr>
      <xdr:spPr bwMode="auto">
        <a:xfrm>
          <a:off x="31118735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37</xdr:col>
      <xdr:colOff>0</xdr:colOff>
      <xdr:row>21</xdr:row>
      <xdr:rowOff>38100</xdr:rowOff>
    </xdr:from>
    <xdr:ext cx="95250" cy="194982"/>
    <xdr:sp macro="" textlink="">
      <xdr:nvSpPr>
        <xdr:cNvPr id="581" name="Text Box 14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>
          <a:spLocks noChangeArrowheads="1"/>
        </xdr:cNvSpPr>
      </xdr:nvSpPr>
      <xdr:spPr bwMode="auto">
        <a:xfrm>
          <a:off x="31118735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37</xdr:col>
      <xdr:colOff>0</xdr:colOff>
      <xdr:row>21</xdr:row>
      <xdr:rowOff>38100</xdr:rowOff>
    </xdr:from>
    <xdr:ext cx="95250" cy="194982"/>
    <xdr:sp macro="" textlink="">
      <xdr:nvSpPr>
        <xdr:cNvPr id="582" name="Text Box 1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>
          <a:spLocks noChangeArrowheads="1"/>
        </xdr:cNvSpPr>
      </xdr:nvSpPr>
      <xdr:spPr bwMode="auto">
        <a:xfrm>
          <a:off x="31118735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37</xdr:col>
      <xdr:colOff>0</xdr:colOff>
      <xdr:row>21</xdr:row>
      <xdr:rowOff>38100</xdr:rowOff>
    </xdr:from>
    <xdr:ext cx="76200" cy="309282"/>
    <xdr:sp macro="" textlink="">
      <xdr:nvSpPr>
        <xdr:cNvPr id="583" name="Text Box 3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>
          <a:spLocks noChangeArrowheads="1"/>
        </xdr:cNvSpPr>
      </xdr:nvSpPr>
      <xdr:spPr bwMode="auto">
        <a:xfrm>
          <a:off x="31118735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37</xdr:col>
      <xdr:colOff>0</xdr:colOff>
      <xdr:row>21</xdr:row>
      <xdr:rowOff>38100</xdr:rowOff>
    </xdr:from>
    <xdr:ext cx="76200" cy="309282"/>
    <xdr:sp macro="" textlink="">
      <xdr:nvSpPr>
        <xdr:cNvPr id="584" name="Text Box 3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>
          <a:spLocks noChangeArrowheads="1"/>
        </xdr:cNvSpPr>
      </xdr:nvSpPr>
      <xdr:spPr bwMode="auto">
        <a:xfrm>
          <a:off x="31118735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37</xdr:col>
      <xdr:colOff>0</xdr:colOff>
      <xdr:row>21</xdr:row>
      <xdr:rowOff>38100</xdr:rowOff>
    </xdr:from>
    <xdr:ext cx="76200" cy="309282"/>
    <xdr:sp macro="" textlink="">
      <xdr:nvSpPr>
        <xdr:cNvPr id="585" name="Text Box 3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>
          <a:spLocks noChangeArrowheads="1"/>
        </xdr:cNvSpPr>
      </xdr:nvSpPr>
      <xdr:spPr bwMode="auto">
        <a:xfrm>
          <a:off x="31118735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37</xdr:col>
      <xdr:colOff>0</xdr:colOff>
      <xdr:row>21</xdr:row>
      <xdr:rowOff>38100</xdr:rowOff>
    </xdr:from>
    <xdr:ext cx="76200" cy="309282"/>
    <xdr:sp macro="" textlink="">
      <xdr:nvSpPr>
        <xdr:cNvPr id="586" name="Text Box 3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>
          <a:spLocks noChangeArrowheads="1"/>
        </xdr:cNvSpPr>
      </xdr:nvSpPr>
      <xdr:spPr bwMode="auto">
        <a:xfrm>
          <a:off x="31118735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38</xdr:col>
      <xdr:colOff>0</xdr:colOff>
      <xdr:row>21</xdr:row>
      <xdr:rowOff>38100</xdr:rowOff>
    </xdr:from>
    <xdr:ext cx="95250" cy="194982"/>
    <xdr:sp macro="" textlink="">
      <xdr:nvSpPr>
        <xdr:cNvPr id="587" name="Text Box 10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>
          <a:spLocks noChangeArrowheads="1"/>
        </xdr:cNvSpPr>
      </xdr:nvSpPr>
      <xdr:spPr bwMode="auto">
        <a:xfrm>
          <a:off x="31880735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38</xdr:col>
      <xdr:colOff>0</xdr:colOff>
      <xdr:row>21</xdr:row>
      <xdr:rowOff>38100</xdr:rowOff>
    </xdr:from>
    <xdr:ext cx="95250" cy="194982"/>
    <xdr:sp macro="" textlink="">
      <xdr:nvSpPr>
        <xdr:cNvPr id="588" name="Text Box 1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>
          <a:spLocks noChangeArrowheads="1"/>
        </xdr:cNvSpPr>
      </xdr:nvSpPr>
      <xdr:spPr bwMode="auto">
        <a:xfrm>
          <a:off x="31880735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38</xdr:col>
      <xdr:colOff>0</xdr:colOff>
      <xdr:row>21</xdr:row>
      <xdr:rowOff>38100</xdr:rowOff>
    </xdr:from>
    <xdr:ext cx="95250" cy="194982"/>
    <xdr:sp macro="" textlink="">
      <xdr:nvSpPr>
        <xdr:cNvPr id="589" name="Text Box 1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>
          <a:spLocks noChangeArrowheads="1"/>
        </xdr:cNvSpPr>
      </xdr:nvSpPr>
      <xdr:spPr bwMode="auto">
        <a:xfrm>
          <a:off x="31880735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38</xdr:col>
      <xdr:colOff>0</xdr:colOff>
      <xdr:row>21</xdr:row>
      <xdr:rowOff>38100</xdr:rowOff>
    </xdr:from>
    <xdr:ext cx="95250" cy="194982"/>
    <xdr:sp macro="" textlink="">
      <xdr:nvSpPr>
        <xdr:cNvPr id="590" name="Text Box 13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>
          <a:spLocks noChangeArrowheads="1"/>
        </xdr:cNvSpPr>
      </xdr:nvSpPr>
      <xdr:spPr bwMode="auto">
        <a:xfrm>
          <a:off x="31880735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38</xdr:col>
      <xdr:colOff>0</xdr:colOff>
      <xdr:row>21</xdr:row>
      <xdr:rowOff>38100</xdr:rowOff>
    </xdr:from>
    <xdr:ext cx="95250" cy="194982"/>
    <xdr:sp macro="" textlink="">
      <xdr:nvSpPr>
        <xdr:cNvPr id="591" name="Text Box 14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>
          <a:spLocks noChangeArrowheads="1"/>
        </xdr:cNvSpPr>
      </xdr:nvSpPr>
      <xdr:spPr bwMode="auto">
        <a:xfrm>
          <a:off x="31880735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38</xdr:col>
      <xdr:colOff>0</xdr:colOff>
      <xdr:row>21</xdr:row>
      <xdr:rowOff>38100</xdr:rowOff>
    </xdr:from>
    <xdr:ext cx="95250" cy="194982"/>
    <xdr:sp macro="" textlink="">
      <xdr:nvSpPr>
        <xdr:cNvPr id="592" name="Text Box 12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>
          <a:spLocks noChangeArrowheads="1"/>
        </xdr:cNvSpPr>
      </xdr:nvSpPr>
      <xdr:spPr bwMode="auto">
        <a:xfrm>
          <a:off x="31880735" y="3523129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38</xdr:col>
      <xdr:colOff>0</xdr:colOff>
      <xdr:row>21</xdr:row>
      <xdr:rowOff>38100</xdr:rowOff>
    </xdr:from>
    <xdr:ext cx="76200" cy="309282"/>
    <xdr:sp macro="" textlink="">
      <xdr:nvSpPr>
        <xdr:cNvPr id="593" name="Text Box 3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>
          <a:spLocks noChangeArrowheads="1"/>
        </xdr:cNvSpPr>
      </xdr:nvSpPr>
      <xdr:spPr bwMode="auto">
        <a:xfrm>
          <a:off x="31880735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38</xdr:col>
      <xdr:colOff>0</xdr:colOff>
      <xdr:row>21</xdr:row>
      <xdr:rowOff>38100</xdr:rowOff>
    </xdr:from>
    <xdr:ext cx="76200" cy="309282"/>
    <xdr:sp macro="" textlink="">
      <xdr:nvSpPr>
        <xdr:cNvPr id="594" name="Text Box 3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>
          <a:spLocks noChangeArrowheads="1"/>
        </xdr:cNvSpPr>
      </xdr:nvSpPr>
      <xdr:spPr bwMode="auto">
        <a:xfrm>
          <a:off x="31880735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38</xdr:col>
      <xdr:colOff>0</xdr:colOff>
      <xdr:row>21</xdr:row>
      <xdr:rowOff>38100</xdr:rowOff>
    </xdr:from>
    <xdr:ext cx="76200" cy="309282"/>
    <xdr:sp macro="" textlink="">
      <xdr:nvSpPr>
        <xdr:cNvPr id="595" name="Text Box 3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>
          <a:spLocks noChangeArrowheads="1"/>
        </xdr:cNvSpPr>
      </xdr:nvSpPr>
      <xdr:spPr bwMode="auto">
        <a:xfrm>
          <a:off x="31880735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38</xdr:col>
      <xdr:colOff>0</xdr:colOff>
      <xdr:row>21</xdr:row>
      <xdr:rowOff>38100</xdr:rowOff>
    </xdr:from>
    <xdr:ext cx="76200" cy="309282"/>
    <xdr:sp macro="" textlink="">
      <xdr:nvSpPr>
        <xdr:cNvPr id="596" name="Text Box 3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>
          <a:spLocks noChangeArrowheads="1"/>
        </xdr:cNvSpPr>
      </xdr:nvSpPr>
      <xdr:spPr bwMode="auto">
        <a:xfrm>
          <a:off x="31880735" y="3523129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0</xdr:colOff>
      <xdr:row>21</xdr:row>
      <xdr:rowOff>38100</xdr:rowOff>
    </xdr:from>
    <xdr:to>
      <xdr:col>3</xdr:col>
      <xdr:colOff>95250</xdr:colOff>
      <xdr:row>22</xdr:row>
      <xdr:rowOff>76199</xdr:rowOff>
    </xdr:to>
    <xdr:sp macro="" textlink="">
      <xdr:nvSpPr>
        <xdr:cNvPr id="597" name="Text Box 11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>
          <a:spLocks noChangeArrowheads="1"/>
        </xdr:cNvSpPr>
      </xdr:nvSpPr>
      <xdr:spPr bwMode="auto">
        <a:xfrm>
          <a:off x="6391275" y="3448050"/>
          <a:ext cx="95250" cy="209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38100</xdr:rowOff>
    </xdr:from>
    <xdr:to>
      <xdr:col>3</xdr:col>
      <xdr:colOff>95250</xdr:colOff>
      <xdr:row>22</xdr:row>
      <xdr:rowOff>76199</xdr:rowOff>
    </xdr:to>
    <xdr:sp macro="" textlink="">
      <xdr:nvSpPr>
        <xdr:cNvPr id="598" name="Text Box 12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>
          <a:spLocks noChangeArrowheads="1"/>
        </xdr:cNvSpPr>
      </xdr:nvSpPr>
      <xdr:spPr bwMode="auto">
        <a:xfrm>
          <a:off x="6391275" y="3448050"/>
          <a:ext cx="95250" cy="209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38100</xdr:rowOff>
    </xdr:from>
    <xdr:to>
      <xdr:col>3</xdr:col>
      <xdr:colOff>95250</xdr:colOff>
      <xdr:row>22</xdr:row>
      <xdr:rowOff>76199</xdr:rowOff>
    </xdr:to>
    <xdr:sp macro="" textlink="">
      <xdr:nvSpPr>
        <xdr:cNvPr id="599" name="Text Box 13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>
          <a:spLocks noChangeArrowheads="1"/>
        </xdr:cNvSpPr>
      </xdr:nvSpPr>
      <xdr:spPr bwMode="auto">
        <a:xfrm>
          <a:off x="6391275" y="3448050"/>
          <a:ext cx="95250" cy="209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38100</xdr:rowOff>
    </xdr:from>
    <xdr:to>
      <xdr:col>3</xdr:col>
      <xdr:colOff>95250</xdr:colOff>
      <xdr:row>22</xdr:row>
      <xdr:rowOff>76199</xdr:rowOff>
    </xdr:to>
    <xdr:sp macro="" textlink="">
      <xdr:nvSpPr>
        <xdr:cNvPr id="600" name="Text Box 14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>
          <a:spLocks noChangeArrowheads="1"/>
        </xdr:cNvSpPr>
      </xdr:nvSpPr>
      <xdr:spPr bwMode="auto">
        <a:xfrm>
          <a:off x="6391275" y="3448050"/>
          <a:ext cx="95250" cy="209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38100</xdr:rowOff>
    </xdr:from>
    <xdr:to>
      <xdr:col>3</xdr:col>
      <xdr:colOff>95250</xdr:colOff>
      <xdr:row>22</xdr:row>
      <xdr:rowOff>76199</xdr:rowOff>
    </xdr:to>
    <xdr:sp macro="" textlink="">
      <xdr:nvSpPr>
        <xdr:cNvPr id="601" name="Text Box 1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>
          <a:spLocks noChangeArrowheads="1"/>
        </xdr:cNvSpPr>
      </xdr:nvSpPr>
      <xdr:spPr bwMode="auto">
        <a:xfrm>
          <a:off x="6391275" y="3448050"/>
          <a:ext cx="95250" cy="209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38100</xdr:rowOff>
    </xdr:from>
    <xdr:to>
      <xdr:col>3</xdr:col>
      <xdr:colOff>95250</xdr:colOff>
      <xdr:row>22</xdr:row>
      <xdr:rowOff>76199</xdr:rowOff>
    </xdr:to>
    <xdr:sp macro="" textlink="">
      <xdr:nvSpPr>
        <xdr:cNvPr id="602" name="Text Box 14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>
          <a:spLocks noChangeArrowheads="1"/>
        </xdr:cNvSpPr>
      </xdr:nvSpPr>
      <xdr:spPr bwMode="auto">
        <a:xfrm>
          <a:off x="6391275" y="3448050"/>
          <a:ext cx="95250" cy="209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38100</xdr:rowOff>
    </xdr:from>
    <xdr:to>
      <xdr:col>3</xdr:col>
      <xdr:colOff>76200</xdr:colOff>
      <xdr:row>23</xdr:row>
      <xdr:rowOff>2241</xdr:rowOff>
    </xdr:to>
    <xdr:sp macro="" textlink="">
      <xdr:nvSpPr>
        <xdr:cNvPr id="603" name="Text Box 3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>
          <a:spLocks noChangeArrowheads="1"/>
        </xdr:cNvSpPr>
      </xdr:nvSpPr>
      <xdr:spPr bwMode="auto">
        <a:xfrm>
          <a:off x="6391275" y="3448050"/>
          <a:ext cx="76200" cy="3260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38100</xdr:rowOff>
    </xdr:from>
    <xdr:to>
      <xdr:col>3</xdr:col>
      <xdr:colOff>76200</xdr:colOff>
      <xdr:row>23</xdr:row>
      <xdr:rowOff>2241</xdr:rowOff>
    </xdr:to>
    <xdr:sp macro="" textlink="">
      <xdr:nvSpPr>
        <xdr:cNvPr id="604" name="Text Box 3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>
          <a:spLocks noChangeArrowheads="1"/>
        </xdr:cNvSpPr>
      </xdr:nvSpPr>
      <xdr:spPr bwMode="auto">
        <a:xfrm>
          <a:off x="6391275" y="3448050"/>
          <a:ext cx="76200" cy="3260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38100</xdr:rowOff>
    </xdr:from>
    <xdr:to>
      <xdr:col>3</xdr:col>
      <xdr:colOff>76200</xdr:colOff>
      <xdr:row>23</xdr:row>
      <xdr:rowOff>2241</xdr:rowOff>
    </xdr:to>
    <xdr:sp macro="" textlink="">
      <xdr:nvSpPr>
        <xdr:cNvPr id="605" name="Text Box 3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>
          <a:spLocks noChangeArrowheads="1"/>
        </xdr:cNvSpPr>
      </xdr:nvSpPr>
      <xdr:spPr bwMode="auto">
        <a:xfrm>
          <a:off x="6391275" y="3448050"/>
          <a:ext cx="76200" cy="3260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21</xdr:row>
      <xdr:rowOff>38100</xdr:rowOff>
    </xdr:from>
    <xdr:to>
      <xdr:col>3</xdr:col>
      <xdr:colOff>76200</xdr:colOff>
      <xdr:row>23</xdr:row>
      <xdr:rowOff>2241</xdr:rowOff>
    </xdr:to>
    <xdr:sp macro="" textlink="">
      <xdr:nvSpPr>
        <xdr:cNvPr id="606" name="Text Box 3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SpPr txBox="1">
          <a:spLocks noChangeArrowheads="1"/>
        </xdr:cNvSpPr>
      </xdr:nvSpPr>
      <xdr:spPr bwMode="auto">
        <a:xfrm>
          <a:off x="6391275" y="3448050"/>
          <a:ext cx="76200" cy="3260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4</xdr:col>
      <xdr:colOff>0</xdr:colOff>
      <xdr:row>9</xdr:row>
      <xdr:rowOff>38100</xdr:rowOff>
    </xdr:from>
    <xdr:ext cx="95250" cy="200025"/>
    <xdr:sp macro="" textlink="">
      <xdr:nvSpPr>
        <xdr:cNvPr id="607" name="Text Box 10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SpPr txBox="1">
          <a:spLocks noChangeArrowheads="1"/>
        </xdr:cNvSpPr>
      </xdr:nvSpPr>
      <xdr:spPr bwMode="auto">
        <a:xfrm>
          <a:off x="4600575" y="133350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38100</xdr:rowOff>
    </xdr:from>
    <xdr:ext cx="95250" cy="200025"/>
    <xdr:sp macro="" textlink="">
      <xdr:nvSpPr>
        <xdr:cNvPr id="608" name="Text Box 1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SpPr txBox="1">
          <a:spLocks noChangeArrowheads="1"/>
        </xdr:cNvSpPr>
      </xdr:nvSpPr>
      <xdr:spPr bwMode="auto">
        <a:xfrm>
          <a:off x="4600575" y="133350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38100</xdr:rowOff>
    </xdr:from>
    <xdr:ext cx="95250" cy="200025"/>
    <xdr:sp macro="" textlink="">
      <xdr:nvSpPr>
        <xdr:cNvPr id="609" name="Text Box 1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SpPr txBox="1">
          <a:spLocks noChangeArrowheads="1"/>
        </xdr:cNvSpPr>
      </xdr:nvSpPr>
      <xdr:spPr bwMode="auto">
        <a:xfrm>
          <a:off x="4600575" y="133350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38100</xdr:rowOff>
    </xdr:from>
    <xdr:ext cx="95250" cy="200025"/>
    <xdr:sp macro="" textlink="">
      <xdr:nvSpPr>
        <xdr:cNvPr id="610" name="Text Box 13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SpPr txBox="1">
          <a:spLocks noChangeArrowheads="1"/>
        </xdr:cNvSpPr>
      </xdr:nvSpPr>
      <xdr:spPr bwMode="auto">
        <a:xfrm>
          <a:off x="4600575" y="133350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38100</xdr:rowOff>
    </xdr:from>
    <xdr:ext cx="95250" cy="200025"/>
    <xdr:sp macro="" textlink="">
      <xdr:nvSpPr>
        <xdr:cNvPr id="611" name="Text Box 14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SpPr txBox="1">
          <a:spLocks noChangeArrowheads="1"/>
        </xdr:cNvSpPr>
      </xdr:nvSpPr>
      <xdr:spPr bwMode="auto">
        <a:xfrm>
          <a:off x="4600575" y="133350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38100</xdr:rowOff>
    </xdr:from>
    <xdr:ext cx="95250" cy="200025"/>
    <xdr:sp macro="" textlink="">
      <xdr:nvSpPr>
        <xdr:cNvPr id="612" name="Text Box 12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SpPr txBox="1">
          <a:spLocks noChangeArrowheads="1"/>
        </xdr:cNvSpPr>
      </xdr:nvSpPr>
      <xdr:spPr bwMode="auto">
        <a:xfrm>
          <a:off x="4600575" y="133350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38100</xdr:rowOff>
    </xdr:from>
    <xdr:ext cx="95250" cy="200025"/>
    <xdr:sp macro="" textlink="">
      <xdr:nvSpPr>
        <xdr:cNvPr id="613" name="Text Box 14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SpPr txBox="1">
          <a:spLocks noChangeArrowheads="1"/>
        </xdr:cNvSpPr>
      </xdr:nvSpPr>
      <xdr:spPr bwMode="auto">
        <a:xfrm>
          <a:off x="4600575" y="1333500"/>
          <a:ext cx="952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38100</xdr:rowOff>
    </xdr:from>
    <xdr:ext cx="76200" cy="314325"/>
    <xdr:sp macro="" textlink="">
      <xdr:nvSpPr>
        <xdr:cNvPr id="614" name="Text Box 3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SpPr txBox="1">
          <a:spLocks noChangeArrowheads="1"/>
        </xdr:cNvSpPr>
      </xdr:nvSpPr>
      <xdr:spPr bwMode="auto">
        <a:xfrm>
          <a:off x="4600575" y="133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38100</xdr:rowOff>
    </xdr:from>
    <xdr:ext cx="76200" cy="314325"/>
    <xdr:sp macro="" textlink="">
      <xdr:nvSpPr>
        <xdr:cNvPr id="615" name="Text Box 3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SpPr txBox="1">
          <a:spLocks noChangeArrowheads="1"/>
        </xdr:cNvSpPr>
      </xdr:nvSpPr>
      <xdr:spPr bwMode="auto">
        <a:xfrm>
          <a:off x="4600575" y="133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38100</xdr:rowOff>
    </xdr:from>
    <xdr:ext cx="76200" cy="314325"/>
    <xdr:sp macro="" textlink="">
      <xdr:nvSpPr>
        <xdr:cNvPr id="616" name="Text Box 3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>
          <a:spLocks noChangeArrowheads="1"/>
        </xdr:cNvSpPr>
      </xdr:nvSpPr>
      <xdr:spPr bwMode="auto">
        <a:xfrm>
          <a:off x="4600575" y="133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38100</xdr:rowOff>
    </xdr:from>
    <xdr:ext cx="76200" cy="314325"/>
    <xdr:sp macro="" textlink="">
      <xdr:nvSpPr>
        <xdr:cNvPr id="617" name="Text Box 3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SpPr txBox="1">
          <a:spLocks noChangeArrowheads="1"/>
        </xdr:cNvSpPr>
      </xdr:nvSpPr>
      <xdr:spPr bwMode="auto">
        <a:xfrm>
          <a:off x="4600575" y="133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34</xdr:col>
      <xdr:colOff>0</xdr:colOff>
      <xdr:row>21</xdr:row>
      <xdr:rowOff>38100</xdr:rowOff>
    </xdr:from>
    <xdr:ext cx="95250" cy="194982"/>
    <xdr:sp macro="" textlink="">
      <xdr:nvSpPr>
        <xdr:cNvPr id="618" name="Text Box 10">
          <a:extLst>
            <a:ext uri="{FF2B5EF4-FFF2-40B4-BE49-F238E27FC236}">
              <a16:creationId xmlns:a16="http://schemas.microsoft.com/office/drawing/2014/main" id="{269BEC0F-7EE8-48E4-A93E-38DB8340C9B9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34</xdr:col>
      <xdr:colOff>0</xdr:colOff>
      <xdr:row>21</xdr:row>
      <xdr:rowOff>38100</xdr:rowOff>
    </xdr:from>
    <xdr:ext cx="95250" cy="194982"/>
    <xdr:sp macro="" textlink="">
      <xdr:nvSpPr>
        <xdr:cNvPr id="619" name="Text Box 11">
          <a:extLst>
            <a:ext uri="{FF2B5EF4-FFF2-40B4-BE49-F238E27FC236}">
              <a16:creationId xmlns:a16="http://schemas.microsoft.com/office/drawing/2014/main" id="{65D14C50-B443-493C-95E6-AFE5D17135E1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34</xdr:col>
      <xdr:colOff>0</xdr:colOff>
      <xdr:row>21</xdr:row>
      <xdr:rowOff>38100</xdr:rowOff>
    </xdr:from>
    <xdr:ext cx="95250" cy="194982"/>
    <xdr:sp macro="" textlink="">
      <xdr:nvSpPr>
        <xdr:cNvPr id="620" name="Text Box 12">
          <a:extLst>
            <a:ext uri="{FF2B5EF4-FFF2-40B4-BE49-F238E27FC236}">
              <a16:creationId xmlns:a16="http://schemas.microsoft.com/office/drawing/2014/main" id="{05AF4E7D-26D9-44D3-9A76-4DBFA1EFF7BC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34</xdr:col>
      <xdr:colOff>0</xdr:colOff>
      <xdr:row>21</xdr:row>
      <xdr:rowOff>38100</xdr:rowOff>
    </xdr:from>
    <xdr:ext cx="95250" cy="194982"/>
    <xdr:sp macro="" textlink="">
      <xdr:nvSpPr>
        <xdr:cNvPr id="621" name="Text Box 13">
          <a:extLst>
            <a:ext uri="{FF2B5EF4-FFF2-40B4-BE49-F238E27FC236}">
              <a16:creationId xmlns:a16="http://schemas.microsoft.com/office/drawing/2014/main" id="{4E0DD52D-11E1-41DA-9283-58647A7BD50A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34</xdr:col>
      <xdr:colOff>0</xdr:colOff>
      <xdr:row>21</xdr:row>
      <xdr:rowOff>38100</xdr:rowOff>
    </xdr:from>
    <xdr:ext cx="95250" cy="194982"/>
    <xdr:sp macro="" textlink="">
      <xdr:nvSpPr>
        <xdr:cNvPr id="622" name="Text Box 14">
          <a:extLst>
            <a:ext uri="{FF2B5EF4-FFF2-40B4-BE49-F238E27FC236}">
              <a16:creationId xmlns:a16="http://schemas.microsoft.com/office/drawing/2014/main" id="{DB28D165-CB1D-40D9-8A1D-E8E08817CF69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34</xdr:col>
      <xdr:colOff>0</xdr:colOff>
      <xdr:row>21</xdr:row>
      <xdr:rowOff>38100</xdr:rowOff>
    </xdr:from>
    <xdr:ext cx="95250" cy="194982"/>
    <xdr:sp macro="" textlink="">
      <xdr:nvSpPr>
        <xdr:cNvPr id="623" name="Text Box 12">
          <a:extLst>
            <a:ext uri="{FF2B5EF4-FFF2-40B4-BE49-F238E27FC236}">
              <a16:creationId xmlns:a16="http://schemas.microsoft.com/office/drawing/2014/main" id="{0926B12F-5778-452E-99C6-E9E987C4262E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34</xdr:col>
      <xdr:colOff>0</xdr:colOff>
      <xdr:row>21</xdr:row>
      <xdr:rowOff>38100</xdr:rowOff>
    </xdr:from>
    <xdr:ext cx="76200" cy="309282"/>
    <xdr:sp macro="" textlink="">
      <xdr:nvSpPr>
        <xdr:cNvPr id="624" name="Text Box 3">
          <a:extLst>
            <a:ext uri="{FF2B5EF4-FFF2-40B4-BE49-F238E27FC236}">
              <a16:creationId xmlns:a16="http://schemas.microsoft.com/office/drawing/2014/main" id="{3AC6739A-4919-4B86-BA8F-D8205440BDDD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34</xdr:col>
      <xdr:colOff>0</xdr:colOff>
      <xdr:row>21</xdr:row>
      <xdr:rowOff>38100</xdr:rowOff>
    </xdr:from>
    <xdr:ext cx="76200" cy="309282"/>
    <xdr:sp macro="" textlink="">
      <xdr:nvSpPr>
        <xdr:cNvPr id="625" name="Text Box 3">
          <a:extLst>
            <a:ext uri="{FF2B5EF4-FFF2-40B4-BE49-F238E27FC236}">
              <a16:creationId xmlns:a16="http://schemas.microsoft.com/office/drawing/2014/main" id="{51C3D42E-9F67-4694-AC2F-9C8F7F81C355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34</xdr:col>
      <xdr:colOff>0</xdr:colOff>
      <xdr:row>21</xdr:row>
      <xdr:rowOff>38100</xdr:rowOff>
    </xdr:from>
    <xdr:ext cx="76200" cy="309282"/>
    <xdr:sp macro="" textlink="">
      <xdr:nvSpPr>
        <xdr:cNvPr id="626" name="Text Box 3">
          <a:extLst>
            <a:ext uri="{FF2B5EF4-FFF2-40B4-BE49-F238E27FC236}">
              <a16:creationId xmlns:a16="http://schemas.microsoft.com/office/drawing/2014/main" id="{B46A3FF4-D320-4816-9B31-AB1EC2F35A08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34</xdr:col>
      <xdr:colOff>0</xdr:colOff>
      <xdr:row>21</xdr:row>
      <xdr:rowOff>38100</xdr:rowOff>
    </xdr:from>
    <xdr:ext cx="76200" cy="309282"/>
    <xdr:sp macro="" textlink="">
      <xdr:nvSpPr>
        <xdr:cNvPr id="627" name="Text Box 3">
          <a:extLst>
            <a:ext uri="{FF2B5EF4-FFF2-40B4-BE49-F238E27FC236}">
              <a16:creationId xmlns:a16="http://schemas.microsoft.com/office/drawing/2014/main" id="{90400F63-2AD9-4336-A0E7-B84FAF272AD4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35</xdr:col>
      <xdr:colOff>0</xdr:colOff>
      <xdr:row>21</xdr:row>
      <xdr:rowOff>38100</xdr:rowOff>
    </xdr:from>
    <xdr:ext cx="95250" cy="194982"/>
    <xdr:sp macro="" textlink="">
      <xdr:nvSpPr>
        <xdr:cNvPr id="628" name="Text Box 10">
          <a:extLst>
            <a:ext uri="{FF2B5EF4-FFF2-40B4-BE49-F238E27FC236}">
              <a16:creationId xmlns:a16="http://schemas.microsoft.com/office/drawing/2014/main" id="{F138B55F-CDC8-4312-AB22-421194578A24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35</xdr:col>
      <xdr:colOff>0</xdr:colOff>
      <xdr:row>21</xdr:row>
      <xdr:rowOff>38100</xdr:rowOff>
    </xdr:from>
    <xdr:ext cx="95250" cy="194982"/>
    <xdr:sp macro="" textlink="">
      <xdr:nvSpPr>
        <xdr:cNvPr id="629" name="Text Box 11">
          <a:extLst>
            <a:ext uri="{FF2B5EF4-FFF2-40B4-BE49-F238E27FC236}">
              <a16:creationId xmlns:a16="http://schemas.microsoft.com/office/drawing/2014/main" id="{A2F9196C-B333-4C62-846B-7748E43839F2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35</xdr:col>
      <xdr:colOff>0</xdr:colOff>
      <xdr:row>21</xdr:row>
      <xdr:rowOff>38100</xdr:rowOff>
    </xdr:from>
    <xdr:ext cx="95250" cy="194982"/>
    <xdr:sp macro="" textlink="">
      <xdr:nvSpPr>
        <xdr:cNvPr id="630" name="Text Box 12">
          <a:extLst>
            <a:ext uri="{FF2B5EF4-FFF2-40B4-BE49-F238E27FC236}">
              <a16:creationId xmlns:a16="http://schemas.microsoft.com/office/drawing/2014/main" id="{0C8E8FBC-EFF0-4446-AB29-E668D76E70AF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35</xdr:col>
      <xdr:colOff>0</xdr:colOff>
      <xdr:row>21</xdr:row>
      <xdr:rowOff>38100</xdr:rowOff>
    </xdr:from>
    <xdr:ext cx="95250" cy="194982"/>
    <xdr:sp macro="" textlink="">
      <xdr:nvSpPr>
        <xdr:cNvPr id="631" name="Text Box 13">
          <a:extLst>
            <a:ext uri="{FF2B5EF4-FFF2-40B4-BE49-F238E27FC236}">
              <a16:creationId xmlns:a16="http://schemas.microsoft.com/office/drawing/2014/main" id="{92653CB9-DC9C-44A2-8DC1-36124E114AAD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35</xdr:col>
      <xdr:colOff>0</xdr:colOff>
      <xdr:row>21</xdr:row>
      <xdr:rowOff>38100</xdr:rowOff>
    </xdr:from>
    <xdr:ext cx="95250" cy="194982"/>
    <xdr:sp macro="" textlink="">
      <xdr:nvSpPr>
        <xdr:cNvPr id="632" name="Text Box 14">
          <a:extLst>
            <a:ext uri="{FF2B5EF4-FFF2-40B4-BE49-F238E27FC236}">
              <a16:creationId xmlns:a16="http://schemas.microsoft.com/office/drawing/2014/main" id="{22B9D7DF-F6FF-4DB4-A20A-4E96FA5FBFA7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35</xdr:col>
      <xdr:colOff>0</xdr:colOff>
      <xdr:row>21</xdr:row>
      <xdr:rowOff>38100</xdr:rowOff>
    </xdr:from>
    <xdr:ext cx="95250" cy="194982"/>
    <xdr:sp macro="" textlink="">
      <xdr:nvSpPr>
        <xdr:cNvPr id="633" name="Text Box 12">
          <a:extLst>
            <a:ext uri="{FF2B5EF4-FFF2-40B4-BE49-F238E27FC236}">
              <a16:creationId xmlns:a16="http://schemas.microsoft.com/office/drawing/2014/main" id="{6500B326-D879-4608-98A1-95774A59DAC5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35</xdr:col>
      <xdr:colOff>0</xdr:colOff>
      <xdr:row>21</xdr:row>
      <xdr:rowOff>38100</xdr:rowOff>
    </xdr:from>
    <xdr:ext cx="76200" cy="309282"/>
    <xdr:sp macro="" textlink="">
      <xdr:nvSpPr>
        <xdr:cNvPr id="634" name="Text Box 3">
          <a:extLst>
            <a:ext uri="{FF2B5EF4-FFF2-40B4-BE49-F238E27FC236}">
              <a16:creationId xmlns:a16="http://schemas.microsoft.com/office/drawing/2014/main" id="{13D4466F-6C73-4F89-A336-B89113796AE9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35</xdr:col>
      <xdr:colOff>0</xdr:colOff>
      <xdr:row>21</xdr:row>
      <xdr:rowOff>38100</xdr:rowOff>
    </xdr:from>
    <xdr:ext cx="76200" cy="309282"/>
    <xdr:sp macro="" textlink="">
      <xdr:nvSpPr>
        <xdr:cNvPr id="635" name="Text Box 3">
          <a:extLst>
            <a:ext uri="{FF2B5EF4-FFF2-40B4-BE49-F238E27FC236}">
              <a16:creationId xmlns:a16="http://schemas.microsoft.com/office/drawing/2014/main" id="{EA4DCA22-E003-49F9-8576-FDB55CC61718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35</xdr:col>
      <xdr:colOff>0</xdr:colOff>
      <xdr:row>21</xdr:row>
      <xdr:rowOff>38100</xdr:rowOff>
    </xdr:from>
    <xdr:ext cx="76200" cy="309282"/>
    <xdr:sp macro="" textlink="">
      <xdr:nvSpPr>
        <xdr:cNvPr id="636" name="Text Box 3">
          <a:extLst>
            <a:ext uri="{FF2B5EF4-FFF2-40B4-BE49-F238E27FC236}">
              <a16:creationId xmlns:a16="http://schemas.microsoft.com/office/drawing/2014/main" id="{3D2B100D-C7E3-4B43-BE4F-A175CCB3D4F1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35</xdr:col>
      <xdr:colOff>0</xdr:colOff>
      <xdr:row>21</xdr:row>
      <xdr:rowOff>38100</xdr:rowOff>
    </xdr:from>
    <xdr:ext cx="76200" cy="309282"/>
    <xdr:sp macro="" textlink="">
      <xdr:nvSpPr>
        <xdr:cNvPr id="637" name="Text Box 3">
          <a:extLst>
            <a:ext uri="{FF2B5EF4-FFF2-40B4-BE49-F238E27FC236}">
              <a16:creationId xmlns:a16="http://schemas.microsoft.com/office/drawing/2014/main" id="{5B6F3C07-D7AF-4B2E-9752-8EBBE862CD64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36</xdr:col>
      <xdr:colOff>0</xdr:colOff>
      <xdr:row>21</xdr:row>
      <xdr:rowOff>38100</xdr:rowOff>
    </xdr:from>
    <xdr:ext cx="95250" cy="194982"/>
    <xdr:sp macro="" textlink="">
      <xdr:nvSpPr>
        <xdr:cNvPr id="638" name="Text Box 10">
          <a:extLst>
            <a:ext uri="{FF2B5EF4-FFF2-40B4-BE49-F238E27FC236}">
              <a16:creationId xmlns:a16="http://schemas.microsoft.com/office/drawing/2014/main" id="{5FF52544-03B5-4612-95E8-7EC288421B05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36</xdr:col>
      <xdr:colOff>0</xdr:colOff>
      <xdr:row>21</xdr:row>
      <xdr:rowOff>38100</xdr:rowOff>
    </xdr:from>
    <xdr:ext cx="95250" cy="194982"/>
    <xdr:sp macro="" textlink="">
      <xdr:nvSpPr>
        <xdr:cNvPr id="639" name="Text Box 11">
          <a:extLst>
            <a:ext uri="{FF2B5EF4-FFF2-40B4-BE49-F238E27FC236}">
              <a16:creationId xmlns:a16="http://schemas.microsoft.com/office/drawing/2014/main" id="{ACBF263F-AA1C-4881-B226-22419D664870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36</xdr:col>
      <xdr:colOff>0</xdr:colOff>
      <xdr:row>21</xdr:row>
      <xdr:rowOff>38100</xdr:rowOff>
    </xdr:from>
    <xdr:ext cx="95250" cy="194982"/>
    <xdr:sp macro="" textlink="">
      <xdr:nvSpPr>
        <xdr:cNvPr id="640" name="Text Box 12">
          <a:extLst>
            <a:ext uri="{FF2B5EF4-FFF2-40B4-BE49-F238E27FC236}">
              <a16:creationId xmlns:a16="http://schemas.microsoft.com/office/drawing/2014/main" id="{5E7CB53B-281F-492D-821C-6655FB8BDEFD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36</xdr:col>
      <xdr:colOff>0</xdr:colOff>
      <xdr:row>21</xdr:row>
      <xdr:rowOff>38100</xdr:rowOff>
    </xdr:from>
    <xdr:ext cx="95250" cy="194982"/>
    <xdr:sp macro="" textlink="">
      <xdr:nvSpPr>
        <xdr:cNvPr id="641" name="Text Box 13">
          <a:extLst>
            <a:ext uri="{FF2B5EF4-FFF2-40B4-BE49-F238E27FC236}">
              <a16:creationId xmlns:a16="http://schemas.microsoft.com/office/drawing/2014/main" id="{5D073B49-4606-42C1-97A5-90013131A6ED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36</xdr:col>
      <xdr:colOff>0</xdr:colOff>
      <xdr:row>21</xdr:row>
      <xdr:rowOff>38100</xdr:rowOff>
    </xdr:from>
    <xdr:ext cx="95250" cy="194982"/>
    <xdr:sp macro="" textlink="">
      <xdr:nvSpPr>
        <xdr:cNvPr id="642" name="Text Box 14">
          <a:extLst>
            <a:ext uri="{FF2B5EF4-FFF2-40B4-BE49-F238E27FC236}">
              <a16:creationId xmlns:a16="http://schemas.microsoft.com/office/drawing/2014/main" id="{E8735DEB-474F-4FB3-8A3D-7B6DCAEE6EC2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36</xdr:col>
      <xdr:colOff>0</xdr:colOff>
      <xdr:row>21</xdr:row>
      <xdr:rowOff>38100</xdr:rowOff>
    </xdr:from>
    <xdr:ext cx="95250" cy="194982"/>
    <xdr:sp macro="" textlink="">
      <xdr:nvSpPr>
        <xdr:cNvPr id="643" name="Text Box 12">
          <a:extLst>
            <a:ext uri="{FF2B5EF4-FFF2-40B4-BE49-F238E27FC236}">
              <a16:creationId xmlns:a16="http://schemas.microsoft.com/office/drawing/2014/main" id="{EF9027F1-E3ED-486B-9D43-ECDF5BDBAA94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36</xdr:col>
      <xdr:colOff>0</xdr:colOff>
      <xdr:row>21</xdr:row>
      <xdr:rowOff>38100</xdr:rowOff>
    </xdr:from>
    <xdr:ext cx="76200" cy="309282"/>
    <xdr:sp macro="" textlink="">
      <xdr:nvSpPr>
        <xdr:cNvPr id="644" name="Text Box 3">
          <a:extLst>
            <a:ext uri="{FF2B5EF4-FFF2-40B4-BE49-F238E27FC236}">
              <a16:creationId xmlns:a16="http://schemas.microsoft.com/office/drawing/2014/main" id="{D664B033-77DF-4D82-B863-FF5495E68173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36</xdr:col>
      <xdr:colOff>0</xdr:colOff>
      <xdr:row>21</xdr:row>
      <xdr:rowOff>38100</xdr:rowOff>
    </xdr:from>
    <xdr:ext cx="76200" cy="309282"/>
    <xdr:sp macro="" textlink="">
      <xdr:nvSpPr>
        <xdr:cNvPr id="645" name="Text Box 3">
          <a:extLst>
            <a:ext uri="{FF2B5EF4-FFF2-40B4-BE49-F238E27FC236}">
              <a16:creationId xmlns:a16="http://schemas.microsoft.com/office/drawing/2014/main" id="{E005863B-18FE-42DE-888C-0524564CA2F6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36</xdr:col>
      <xdr:colOff>0</xdr:colOff>
      <xdr:row>21</xdr:row>
      <xdr:rowOff>38100</xdr:rowOff>
    </xdr:from>
    <xdr:ext cx="76200" cy="309282"/>
    <xdr:sp macro="" textlink="">
      <xdr:nvSpPr>
        <xdr:cNvPr id="646" name="Text Box 3">
          <a:extLst>
            <a:ext uri="{FF2B5EF4-FFF2-40B4-BE49-F238E27FC236}">
              <a16:creationId xmlns:a16="http://schemas.microsoft.com/office/drawing/2014/main" id="{7667CE9F-1ACE-436D-B499-D5E9B759B45B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36</xdr:col>
      <xdr:colOff>0</xdr:colOff>
      <xdr:row>21</xdr:row>
      <xdr:rowOff>38100</xdr:rowOff>
    </xdr:from>
    <xdr:ext cx="76200" cy="309282"/>
    <xdr:sp macro="" textlink="">
      <xdr:nvSpPr>
        <xdr:cNvPr id="647" name="Text Box 3">
          <a:extLst>
            <a:ext uri="{FF2B5EF4-FFF2-40B4-BE49-F238E27FC236}">
              <a16:creationId xmlns:a16="http://schemas.microsoft.com/office/drawing/2014/main" id="{BC89B5F2-5EC7-4CE8-A2BE-BA397449D9D6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37</xdr:col>
      <xdr:colOff>0</xdr:colOff>
      <xdr:row>21</xdr:row>
      <xdr:rowOff>38100</xdr:rowOff>
    </xdr:from>
    <xdr:ext cx="95250" cy="194982"/>
    <xdr:sp macro="" textlink="">
      <xdr:nvSpPr>
        <xdr:cNvPr id="648" name="Text Box 10">
          <a:extLst>
            <a:ext uri="{FF2B5EF4-FFF2-40B4-BE49-F238E27FC236}">
              <a16:creationId xmlns:a16="http://schemas.microsoft.com/office/drawing/2014/main" id="{A3080B5D-A2C3-451B-A537-6A7B2843BCF6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37</xdr:col>
      <xdr:colOff>0</xdr:colOff>
      <xdr:row>21</xdr:row>
      <xdr:rowOff>38100</xdr:rowOff>
    </xdr:from>
    <xdr:ext cx="95250" cy="194982"/>
    <xdr:sp macro="" textlink="">
      <xdr:nvSpPr>
        <xdr:cNvPr id="649" name="Text Box 11">
          <a:extLst>
            <a:ext uri="{FF2B5EF4-FFF2-40B4-BE49-F238E27FC236}">
              <a16:creationId xmlns:a16="http://schemas.microsoft.com/office/drawing/2014/main" id="{D58C1BBC-66F8-4AA8-A756-4A955DA9FF0A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37</xdr:col>
      <xdr:colOff>0</xdr:colOff>
      <xdr:row>21</xdr:row>
      <xdr:rowOff>38100</xdr:rowOff>
    </xdr:from>
    <xdr:ext cx="95250" cy="194982"/>
    <xdr:sp macro="" textlink="">
      <xdr:nvSpPr>
        <xdr:cNvPr id="650" name="Text Box 12">
          <a:extLst>
            <a:ext uri="{FF2B5EF4-FFF2-40B4-BE49-F238E27FC236}">
              <a16:creationId xmlns:a16="http://schemas.microsoft.com/office/drawing/2014/main" id="{5A25E0EF-8B94-4219-ABC2-AEC6C298BFE2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37</xdr:col>
      <xdr:colOff>0</xdr:colOff>
      <xdr:row>21</xdr:row>
      <xdr:rowOff>38100</xdr:rowOff>
    </xdr:from>
    <xdr:ext cx="95250" cy="194982"/>
    <xdr:sp macro="" textlink="">
      <xdr:nvSpPr>
        <xdr:cNvPr id="651" name="Text Box 13">
          <a:extLst>
            <a:ext uri="{FF2B5EF4-FFF2-40B4-BE49-F238E27FC236}">
              <a16:creationId xmlns:a16="http://schemas.microsoft.com/office/drawing/2014/main" id="{A056C596-EA40-4EE8-91D4-A6F1E56CF55D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37</xdr:col>
      <xdr:colOff>0</xdr:colOff>
      <xdr:row>21</xdr:row>
      <xdr:rowOff>38100</xdr:rowOff>
    </xdr:from>
    <xdr:ext cx="95250" cy="194982"/>
    <xdr:sp macro="" textlink="">
      <xdr:nvSpPr>
        <xdr:cNvPr id="652" name="Text Box 14">
          <a:extLst>
            <a:ext uri="{FF2B5EF4-FFF2-40B4-BE49-F238E27FC236}">
              <a16:creationId xmlns:a16="http://schemas.microsoft.com/office/drawing/2014/main" id="{602D0347-3E2B-4A7D-A8BE-D6278C16DE85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37</xdr:col>
      <xdr:colOff>0</xdr:colOff>
      <xdr:row>21</xdr:row>
      <xdr:rowOff>38100</xdr:rowOff>
    </xdr:from>
    <xdr:ext cx="95250" cy="194982"/>
    <xdr:sp macro="" textlink="">
      <xdr:nvSpPr>
        <xdr:cNvPr id="653" name="Text Box 12">
          <a:extLst>
            <a:ext uri="{FF2B5EF4-FFF2-40B4-BE49-F238E27FC236}">
              <a16:creationId xmlns:a16="http://schemas.microsoft.com/office/drawing/2014/main" id="{466FE57C-BB33-42B9-B5EB-79B4FB975BDC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37</xdr:col>
      <xdr:colOff>0</xdr:colOff>
      <xdr:row>21</xdr:row>
      <xdr:rowOff>38100</xdr:rowOff>
    </xdr:from>
    <xdr:ext cx="76200" cy="309282"/>
    <xdr:sp macro="" textlink="">
      <xdr:nvSpPr>
        <xdr:cNvPr id="654" name="Text Box 3">
          <a:extLst>
            <a:ext uri="{FF2B5EF4-FFF2-40B4-BE49-F238E27FC236}">
              <a16:creationId xmlns:a16="http://schemas.microsoft.com/office/drawing/2014/main" id="{D3CCA97C-8AA1-48CD-9FDC-ADF357F1E33A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37</xdr:col>
      <xdr:colOff>0</xdr:colOff>
      <xdr:row>21</xdr:row>
      <xdr:rowOff>38100</xdr:rowOff>
    </xdr:from>
    <xdr:ext cx="76200" cy="309282"/>
    <xdr:sp macro="" textlink="">
      <xdr:nvSpPr>
        <xdr:cNvPr id="655" name="Text Box 3">
          <a:extLst>
            <a:ext uri="{FF2B5EF4-FFF2-40B4-BE49-F238E27FC236}">
              <a16:creationId xmlns:a16="http://schemas.microsoft.com/office/drawing/2014/main" id="{2B7A9FC3-6151-41D6-A407-16509BD90EE6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37</xdr:col>
      <xdr:colOff>0</xdr:colOff>
      <xdr:row>21</xdr:row>
      <xdr:rowOff>38100</xdr:rowOff>
    </xdr:from>
    <xdr:ext cx="76200" cy="309282"/>
    <xdr:sp macro="" textlink="">
      <xdr:nvSpPr>
        <xdr:cNvPr id="656" name="Text Box 3">
          <a:extLst>
            <a:ext uri="{FF2B5EF4-FFF2-40B4-BE49-F238E27FC236}">
              <a16:creationId xmlns:a16="http://schemas.microsoft.com/office/drawing/2014/main" id="{31E3480F-3871-4C82-871F-97678661556D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37</xdr:col>
      <xdr:colOff>0</xdr:colOff>
      <xdr:row>21</xdr:row>
      <xdr:rowOff>38100</xdr:rowOff>
    </xdr:from>
    <xdr:ext cx="76200" cy="309282"/>
    <xdr:sp macro="" textlink="">
      <xdr:nvSpPr>
        <xdr:cNvPr id="657" name="Text Box 3">
          <a:extLst>
            <a:ext uri="{FF2B5EF4-FFF2-40B4-BE49-F238E27FC236}">
              <a16:creationId xmlns:a16="http://schemas.microsoft.com/office/drawing/2014/main" id="{EBFCAA1A-57DF-485E-A4DF-9747F60C1A24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38</xdr:col>
      <xdr:colOff>0</xdr:colOff>
      <xdr:row>21</xdr:row>
      <xdr:rowOff>38100</xdr:rowOff>
    </xdr:from>
    <xdr:ext cx="95250" cy="194982"/>
    <xdr:sp macro="" textlink="">
      <xdr:nvSpPr>
        <xdr:cNvPr id="658" name="Text Box 10">
          <a:extLst>
            <a:ext uri="{FF2B5EF4-FFF2-40B4-BE49-F238E27FC236}">
              <a16:creationId xmlns:a16="http://schemas.microsoft.com/office/drawing/2014/main" id="{09A50C5E-9A7E-4AF5-818A-548DEDE3FB32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38</xdr:col>
      <xdr:colOff>0</xdr:colOff>
      <xdr:row>21</xdr:row>
      <xdr:rowOff>38100</xdr:rowOff>
    </xdr:from>
    <xdr:ext cx="95250" cy="194982"/>
    <xdr:sp macro="" textlink="">
      <xdr:nvSpPr>
        <xdr:cNvPr id="659" name="Text Box 11">
          <a:extLst>
            <a:ext uri="{FF2B5EF4-FFF2-40B4-BE49-F238E27FC236}">
              <a16:creationId xmlns:a16="http://schemas.microsoft.com/office/drawing/2014/main" id="{D33FB30F-0959-4D10-90D2-6A13EAED86F1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38</xdr:col>
      <xdr:colOff>0</xdr:colOff>
      <xdr:row>21</xdr:row>
      <xdr:rowOff>38100</xdr:rowOff>
    </xdr:from>
    <xdr:ext cx="95250" cy="194982"/>
    <xdr:sp macro="" textlink="">
      <xdr:nvSpPr>
        <xdr:cNvPr id="660" name="Text Box 12">
          <a:extLst>
            <a:ext uri="{FF2B5EF4-FFF2-40B4-BE49-F238E27FC236}">
              <a16:creationId xmlns:a16="http://schemas.microsoft.com/office/drawing/2014/main" id="{527C0206-AC32-4331-9088-03A1235CA59C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38</xdr:col>
      <xdr:colOff>0</xdr:colOff>
      <xdr:row>21</xdr:row>
      <xdr:rowOff>38100</xdr:rowOff>
    </xdr:from>
    <xdr:ext cx="95250" cy="194982"/>
    <xdr:sp macro="" textlink="">
      <xdr:nvSpPr>
        <xdr:cNvPr id="661" name="Text Box 13">
          <a:extLst>
            <a:ext uri="{FF2B5EF4-FFF2-40B4-BE49-F238E27FC236}">
              <a16:creationId xmlns:a16="http://schemas.microsoft.com/office/drawing/2014/main" id="{2128FC0E-C524-46FB-BD59-FFD32688FBAB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38</xdr:col>
      <xdr:colOff>0</xdr:colOff>
      <xdr:row>21</xdr:row>
      <xdr:rowOff>38100</xdr:rowOff>
    </xdr:from>
    <xdr:ext cx="95250" cy="194982"/>
    <xdr:sp macro="" textlink="">
      <xdr:nvSpPr>
        <xdr:cNvPr id="662" name="Text Box 14">
          <a:extLst>
            <a:ext uri="{FF2B5EF4-FFF2-40B4-BE49-F238E27FC236}">
              <a16:creationId xmlns:a16="http://schemas.microsoft.com/office/drawing/2014/main" id="{77071F00-A50A-4788-9EBE-2DDBACB3A06D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38</xdr:col>
      <xdr:colOff>0</xdr:colOff>
      <xdr:row>21</xdr:row>
      <xdr:rowOff>38100</xdr:rowOff>
    </xdr:from>
    <xdr:ext cx="95250" cy="194982"/>
    <xdr:sp macro="" textlink="">
      <xdr:nvSpPr>
        <xdr:cNvPr id="663" name="Text Box 12">
          <a:extLst>
            <a:ext uri="{FF2B5EF4-FFF2-40B4-BE49-F238E27FC236}">
              <a16:creationId xmlns:a16="http://schemas.microsoft.com/office/drawing/2014/main" id="{59E10AD0-A1C2-4F34-9AB8-588ECB606B63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38</xdr:col>
      <xdr:colOff>0</xdr:colOff>
      <xdr:row>21</xdr:row>
      <xdr:rowOff>38100</xdr:rowOff>
    </xdr:from>
    <xdr:ext cx="76200" cy="309282"/>
    <xdr:sp macro="" textlink="">
      <xdr:nvSpPr>
        <xdr:cNvPr id="664" name="Text Box 3">
          <a:extLst>
            <a:ext uri="{FF2B5EF4-FFF2-40B4-BE49-F238E27FC236}">
              <a16:creationId xmlns:a16="http://schemas.microsoft.com/office/drawing/2014/main" id="{09D9F439-2C7A-459D-8677-FA8FEA508B45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38</xdr:col>
      <xdr:colOff>0</xdr:colOff>
      <xdr:row>21</xdr:row>
      <xdr:rowOff>38100</xdr:rowOff>
    </xdr:from>
    <xdr:ext cx="76200" cy="309282"/>
    <xdr:sp macro="" textlink="">
      <xdr:nvSpPr>
        <xdr:cNvPr id="665" name="Text Box 3">
          <a:extLst>
            <a:ext uri="{FF2B5EF4-FFF2-40B4-BE49-F238E27FC236}">
              <a16:creationId xmlns:a16="http://schemas.microsoft.com/office/drawing/2014/main" id="{A14C7509-B074-4868-BB24-1E4442F72F3B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38</xdr:col>
      <xdr:colOff>0</xdr:colOff>
      <xdr:row>21</xdr:row>
      <xdr:rowOff>38100</xdr:rowOff>
    </xdr:from>
    <xdr:ext cx="76200" cy="309282"/>
    <xdr:sp macro="" textlink="">
      <xdr:nvSpPr>
        <xdr:cNvPr id="666" name="Text Box 3">
          <a:extLst>
            <a:ext uri="{FF2B5EF4-FFF2-40B4-BE49-F238E27FC236}">
              <a16:creationId xmlns:a16="http://schemas.microsoft.com/office/drawing/2014/main" id="{106A2F9D-D8F5-40F7-AFFD-002F25D7E906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38</xdr:col>
      <xdr:colOff>0</xdr:colOff>
      <xdr:row>21</xdr:row>
      <xdr:rowOff>38100</xdr:rowOff>
    </xdr:from>
    <xdr:ext cx="76200" cy="309282"/>
    <xdr:sp macro="" textlink="">
      <xdr:nvSpPr>
        <xdr:cNvPr id="667" name="Text Box 3">
          <a:extLst>
            <a:ext uri="{FF2B5EF4-FFF2-40B4-BE49-F238E27FC236}">
              <a16:creationId xmlns:a16="http://schemas.microsoft.com/office/drawing/2014/main" id="{4E2D50C6-D5D8-4F7A-A3C2-2A499EA59101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39</xdr:col>
      <xdr:colOff>0</xdr:colOff>
      <xdr:row>21</xdr:row>
      <xdr:rowOff>38100</xdr:rowOff>
    </xdr:from>
    <xdr:ext cx="95250" cy="194982"/>
    <xdr:sp macro="" textlink="">
      <xdr:nvSpPr>
        <xdr:cNvPr id="668" name="Text Box 10">
          <a:extLst>
            <a:ext uri="{FF2B5EF4-FFF2-40B4-BE49-F238E27FC236}">
              <a16:creationId xmlns:a16="http://schemas.microsoft.com/office/drawing/2014/main" id="{F9F04773-DBC4-41E9-8011-1620176D0558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39</xdr:col>
      <xdr:colOff>0</xdr:colOff>
      <xdr:row>21</xdr:row>
      <xdr:rowOff>38100</xdr:rowOff>
    </xdr:from>
    <xdr:ext cx="95250" cy="194982"/>
    <xdr:sp macro="" textlink="">
      <xdr:nvSpPr>
        <xdr:cNvPr id="669" name="Text Box 11">
          <a:extLst>
            <a:ext uri="{FF2B5EF4-FFF2-40B4-BE49-F238E27FC236}">
              <a16:creationId xmlns:a16="http://schemas.microsoft.com/office/drawing/2014/main" id="{399D7F3D-A988-42EA-B096-4D36E2A3E096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39</xdr:col>
      <xdr:colOff>0</xdr:colOff>
      <xdr:row>21</xdr:row>
      <xdr:rowOff>38100</xdr:rowOff>
    </xdr:from>
    <xdr:ext cx="95250" cy="194982"/>
    <xdr:sp macro="" textlink="">
      <xdr:nvSpPr>
        <xdr:cNvPr id="670" name="Text Box 12">
          <a:extLst>
            <a:ext uri="{FF2B5EF4-FFF2-40B4-BE49-F238E27FC236}">
              <a16:creationId xmlns:a16="http://schemas.microsoft.com/office/drawing/2014/main" id="{2273D0E6-B825-47B9-A16C-81440DA9670F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39</xdr:col>
      <xdr:colOff>0</xdr:colOff>
      <xdr:row>21</xdr:row>
      <xdr:rowOff>38100</xdr:rowOff>
    </xdr:from>
    <xdr:ext cx="95250" cy="194982"/>
    <xdr:sp macro="" textlink="">
      <xdr:nvSpPr>
        <xdr:cNvPr id="671" name="Text Box 13">
          <a:extLst>
            <a:ext uri="{FF2B5EF4-FFF2-40B4-BE49-F238E27FC236}">
              <a16:creationId xmlns:a16="http://schemas.microsoft.com/office/drawing/2014/main" id="{30C8F2B5-EA98-486C-A7BA-CF4DDCB90EB2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39</xdr:col>
      <xdr:colOff>0</xdr:colOff>
      <xdr:row>21</xdr:row>
      <xdr:rowOff>38100</xdr:rowOff>
    </xdr:from>
    <xdr:ext cx="95250" cy="194982"/>
    <xdr:sp macro="" textlink="">
      <xdr:nvSpPr>
        <xdr:cNvPr id="672" name="Text Box 14">
          <a:extLst>
            <a:ext uri="{FF2B5EF4-FFF2-40B4-BE49-F238E27FC236}">
              <a16:creationId xmlns:a16="http://schemas.microsoft.com/office/drawing/2014/main" id="{A3D2C7CF-6B2D-40BE-8BBC-0D5FF7CE97BB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39</xdr:col>
      <xdr:colOff>0</xdr:colOff>
      <xdr:row>21</xdr:row>
      <xdr:rowOff>38100</xdr:rowOff>
    </xdr:from>
    <xdr:ext cx="95250" cy="194982"/>
    <xdr:sp macro="" textlink="">
      <xdr:nvSpPr>
        <xdr:cNvPr id="673" name="Text Box 12">
          <a:extLst>
            <a:ext uri="{FF2B5EF4-FFF2-40B4-BE49-F238E27FC236}">
              <a16:creationId xmlns:a16="http://schemas.microsoft.com/office/drawing/2014/main" id="{15F9A99B-026D-4620-84DF-7F83D13D5C3D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95250" cy="194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39</xdr:col>
      <xdr:colOff>0</xdr:colOff>
      <xdr:row>21</xdr:row>
      <xdr:rowOff>38100</xdr:rowOff>
    </xdr:from>
    <xdr:ext cx="76200" cy="309282"/>
    <xdr:sp macro="" textlink="">
      <xdr:nvSpPr>
        <xdr:cNvPr id="674" name="Text Box 3">
          <a:extLst>
            <a:ext uri="{FF2B5EF4-FFF2-40B4-BE49-F238E27FC236}">
              <a16:creationId xmlns:a16="http://schemas.microsoft.com/office/drawing/2014/main" id="{7D8A77EB-ADDF-480C-BEDF-BC82A57C3562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39</xdr:col>
      <xdr:colOff>0</xdr:colOff>
      <xdr:row>21</xdr:row>
      <xdr:rowOff>38100</xdr:rowOff>
    </xdr:from>
    <xdr:ext cx="76200" cy="309282"/>
    <xdr:sp macro="" textlink="">
      <xdr:nvSpPr>
        <xdr:cNvPr id="675" name="Text Box 3">
          <a:extLst>
            <a:ext uri="{FF2B5EF4-FFF2-40B4-BE49-F238E27FC236}">
              <a16:creationId xmlns:a16="http://schemas.microsoft.com/office/drawing/2014/main" id="{A47BBD37-5EA0-443C-957B-9DF7FD22774F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39</xdr:col>
      <xdr:colOff>0</xdr:colOff>
      <xdr:row>21</xdr:row>
      <xdr:rowOff>38100</xdr:rowOff>
    </xdr:from>
    <xdr:ext cx="76200" cy="309282"/>
    <xdr:sp macro="" textlink="">
      <xdr:nvSpPr>
        <xdr:cNvPr id="676" name="Text Box 3">
          <a:extLst>
            <a:ext uri="{FF2B5EF4-FFF2-40B4-BE49-F238E27FC236}">
              <a16:creationId xmlns:a16="http://schemas.microsoft.com/office/drawing/2014/main" id="{134CE9C0-E695-4B15-A7FC-7C741A763BC5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39</xdr:col>
      <xdr:colOff>0</xdr:colOff>
      <xdr:row>21</xdr:row>
      <xdr:rowOff>38100</xdr:rowOff>
    </xdr:from>
    <xdr:ext cx="76200" cy="309282"/>
    <xdr:sp macro="" textlink="">
      <xdr:nvSpPr>
        <xdr:cNvPr id="677" name="Text Box 3">
          <a:extLst>
            <a:ext uri="{FF2B5EF4-FFF2-40B4-BE49-F238E27FC236}">
              <a16:creationId xmlns:a16="http://schemas.microsoft.com/office/drawing/2014/main" id="{19921F64-E1FA-4120-A553-85A0B907B62D}"/>
            </a:ext>
          </a:extLst>
        </xdr:cNvPr>
        <xdr:cNvSpPr txBox="1">
          <a:spLocks noChangeArrowheads="1"/>
        </xdr:cNvSpPr>
      </xdr:nvSpPr>
      <xdr:spPr bwMode="auto">
        <a:xfrm>
          <a:off x="24945975" y="2647950"/>
          <a:ext cx="76200" cy="30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1255053</xdr:colOff>
      <xdr:row>56</xdr:row>
      <xdr:rowOff>67234</xdr:rowOff>
    </xdr:from>
    <xdr:to>
      <xdr:col>5</xdr:col>
      <xdr:colOff>312078</xdr:colOff>
      <xdr:row>59</xdr:row>
      <xdr:rowOff>24650</xdr:rowOff>
    </xdr:to>
    <xdr:pic>
      <xdr:nvPicPr>
        <xdr:cNvPr id="7171" name="Picture 3">
          <a:extLst>
            <a:ext uri="{FF2B5EF4-FFF2-40B4-BE49-F238E27FC236}">
              <a16:creationId xmlns:a16="http://schemas.microsoft.com/office/drawing/2014/main" id="{00000000-0008-0000-0300-00000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255053" y="9637058"/>
          <a:ext cx="4021231" cy="428063"/>
        </a:xfrm>
        <a:prstGeom prst="rect">
          <a:avLst/>
        </a:prstGeom>
        <a:noFill/>
      </xdr:spPr>
    </xdr:pic>
    <xdr:clientData/>
  </xdr:twoCellAnchor>
  <xdr:twoCellAnchor>
    <xdr:from>
      <xdr:col>0</xdr:col>
      <xdr:colOff>1266258</xdr:colOff>
      <xdr:row>59</xdr:row>
      <xdr:rowOff>123265</xdr:rowOff>
    </xdr:from>
    <xdr:to>
      <xdr:col>0</xdr:col>
      <xdr:colOff>2542608</xdr:colOff>
      <xdr:row>61</xdr:row>
      <xdr:rowOff>33057</xdr:rowOff>
    </xdr:to>
    <xdr:pic>
      <xdr:nvPicPr>
        <xdr:cNvPr id="7172" name="Picture 4">
          <a:extLst>
            <a:ext uri="{FF2B5EF4-FFF2-40B4-BE49-F238E27FC236}">
              <a16:creationId xmlns:a16="http://schemas.microsoft.com/office/drawing/2014/main" id="{00000000-0008-0000-0300-00000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266258" y="12875559"/>
          <a:ext cx="1276350" cy="223557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352425</xdr:colOff>
      <xdr:row>90</xdr:row>
      <xdr:rowOff>133350</xdr:rowOff>
    </xdr:from>
    <xdr:to>
      <xdr:col>5</xdr:col>
      <xdr:colOff>709332</xdr:colOff>
      <xdr:row>94</xdr:row>
      <xdr:rowOff>87035</xdr:rowOff>
    </xdr:to>
    <xdr:pic>
      <xdr:nvPicPr>
        <xdr:cNvPr id="5" name="4 Imagen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14782800"/>
          <a:ext cx="971550" cy="6013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504263</xdr:colOff>
      <xdr:row>46</xdr:row>
      <xdr:rowOff>44824</xdr:rowOff>
    </xdr:from>
    <xdr:to>
      <xdr:col>5</xdr:col>
      <xdr:colOff>313764</xdr:colOff>
      <xdr:row>51</xdr:row>
      <xdr:rowOff>43305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BB02444-C3B9-4107-B8A7-FB361D5E19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69439" y="7956177"/>
          <a:ext cx="1008531" cy="100701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uario\Desktop\GASTUMACO\Registro%20de%20Compras%20de%20Gas%20PACIFICA%20ENERGY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BACKUP\Desktop\GASTUMACO\Registro%20de%20Compras%20de%20Gas%20PACIFICA%20ENERGY.xlsx" TargetMode="External"/><Relationship Id="rId1" Type="http://schemas.openxmlformats.org/officeDocument/2006/relationships/externalLinkPath" Target="/BACKUP/Desktop/GASTUMACO/Registro%20de%20Compras%20de%20Gas%20PACIFICA%20ENERG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mpras 2024"/>
      <sheetName val="Compras 2025"/>
    </sheetNames>
    <sheetDataSet>
      <sheetData sheetId="0">
        <row r="10">
          <cell r="I10">
            <v>4617.5200000000004</v>
          </cell>
          <cell r="M10">
            <v>6072685.25</v>
          </cell>
          <cell r="N10">
            <v>1.9756</v>
          </cell>
        </row>
        <row r="11">
          <cell r="I11">
            <v>4617.5200000000004</v>
          </cell>
          <cell r="M11">
            <v>5937345.7400000002</v>
          </cell>
          <cell r="N11">
            <v>1.9709000000000001</v>
          </cell>
        </row>
        <row r="12">
          <cell r="I12">
            <v>7878.96</v>
          </cell>
          <cell r="M12">
            <v>15427003.68</v>
          </cell>
          <cell r="N12">
            <v>1.994</v>
          </cell>
        </row>
        <row r="13">
          <cell r="I13">
            <v>4585</v>
          </cell>
          <cell r="M13">
            <v>5895530.5499999998</v>
          </cell>
        </row>
        <row r="14">
          <cell r="I14">
            <v>4585</v>
          </cell>
          <cell r="M14">
            <v>5485860.7999999998</v>
          </cell>
        </row>
        <row r="15">
          <cell r="I15">
            <v>9607.2999999999993</v>
          </cell>
          <cell r="M15">
            <v>17715861.199999999</v>
          </cell>
        </row>
        <row r="37">
          <cell r="N37">
            <v>5535490.3600000003</v>
          </cell>
        </row>
        <row r="38">
          <cell r="N38">
            <v>5535490.3600000003</v>
          </cell>
        </row>
        <row r="39">
          <cell r="N39">
            <v>9445309.8499999996</v>
          </cell>
        </row>
        <row r="40">
          <cell r="N40">
            <v>5496505.3399999999</v>
          </cell>
        </row>
        <row r="41">
          <cell r="N41">
            <v>5496505.3399999999</v>
          </cell>
        </row>
        <row r="42">
          <cell r="N42">
            <v>11517246.609999999</v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mpras 2024"/>
      <sheetName val="Compras 2025"/>
    </sheetNames>
    <sheetDataSet>
      <sheetData sheetId="0">
        <row r="16">
          <cell r="L16">
            <v>11874.1</v>
          </cell>
          <cell r="M16">
            <v>26218012.800000001</v>
          </cell>
        </row>
        <row r="17">
          <cell r="L17">
            <v>4351.8999999999996</v>
          </cell>
          <cell r="M17">
            <v>6932837</v>
          </cell>
        </row>
        <row r="18">
          <cell r="L18">
            <v>4541</v>
          </cell>
          <cell r="M18">
            <v>5433335.3300000001</v>
          </cell>
        </row>
        <row r="19">
          <cell r="I19">
            <v>4727.8</v>
          </cell>
          <cell r="M19">
            <v>7531669.0700000003</v>
          </cell>
        </row>
        <row r="20">
          <cell r="I20">
            <v>4435.99</v>
          </cell>
          <cell r="M20">
            <v>7071677.8200000003</v>
          </cell>
        </row>
        <row r="21">
          <cell r="I21">
            <v>10823.71</v>
          </cell>
          <cell r="M21">
            <v>25089359.780000001</v>
          </cell>
        </row>
        <row r="43">
          <cell r="N43">
            <v>14234690.08</v>
          </cell>
        </row>
        <row r="44">
          <cell r="N44">
            <v>5217064.68</v>
          </cell>
        </row>
        <row r="45">
          <cell r="N45">
            <v>5443877.9500000002</v>
          </cell>
        </row>
        <row r="46">
          <cell r="N46">
            <v>5667694.2000000002</v>
          </cell>
        </row>
        <row r="47">
          <cell r="N47">
            <v>5317871.91</v>
          </cell>
        </row>
        <row r="48">
          <cell r="N48">
            <v>12975480.869999999</v>
          </cell>
        </row>
      </sheetData>
      <sheetData sheetId="1">
        <row r="10">
          <cell r="I10">
            <v>6506.5</v>
          </cell>
          <cell r="M10">
            <v>10372402.039999999</v>
          </cell>
        </row>
        <row r="11">
          <cell r="I11">
            <v>2427.6</v>
          </cell>
          <cell r="M11">
            <v>3723064.46</v>
          </cell>
        </row>
        <row r="12">
          <cell r="I12">
            <v>7816.9</v>
          </cell>
          <cell r="M12">
            <v>17126827.899999999</v>
          </cell>
        </row>
        <row r="13">
          <cell r="L13">
            <v>4405.54</v>
          </cell>
          <cell r="M13">
            <v>6756504.7000000002</v>
          </cell>
        </row>
        <row r="14">
          <cell r="L14">
            <v>4405.54</v>
          </cell>
          <cell r="M14">
            <v>7211155.9100000001</v>
          </cell>
        </row>
        <row r="15">
          <cell r="L15">
            <v>9549.73</v>
          </cell>
          <cell r="M15">
            <v>21611038.989999998</v>
          </cell>
        </row>
        <row r="16">
          <cell r="L16">
            <v>4196</v>
          </cell>
          <cell r="M16">
            <v>6868999.0599999996</v>
          </cell>
        </row>
        <row r="17">
          <cell r="L17">
            <v>13875.79</v>
          </cell>
          <cell r="M17">
            <v>30596116.949999999</v>
          </cell>
        </row>
        <row r="18">
          <cell r="L18">
            <v>4196.8100000000004</v>
          </cell>
          <cell r="M18">
            <v>6442313.1900000004</v>
          </cell>
        </row>
        <row r="19">
          <cell r="L19">
            <v>4209.91</v>
          </cell>
          <cell r="M19">
            <v>6462422.3499999996</v>
          </cell>
        </row>
        <row r="20">
          <cell r="L20">
            <v>4209.91</v>
          </cell>
          <cell r="M20">
            <v>5864320.4299999997</v>
          </cell>
        </row>
        <row r="21">
          <cell r="L21">
            <v>10443.08</v>
          </cell>
          <cell r="M21">
            <v>22922560.600000001</v>
          </cell>
        </row>
        <row r="22">
          <cell r="I22">
            <v>4200</v>
          </cell>
          <cell r="M22">
            <v>5850516</v>
          </cell>
        </row>
        <row r="23">
          <cell r="I23">
            <v>4243.99</v>
          </cell>
          <cell r="M23">
            <v>5632199.1299999999</v>
          </cell>
        </row>
        <row r="24">
          <cell r="I24">
            <v>12154</v>
          </cell>
          <cell r="M24">
            <v>25426188.920000002</v>
          </cell>
        </row>
        <row r="25">
          <cell r="I25">
            <v>4320.49</v>
          </cell>
          <cell r="M25">
            <v>5733722.2800000003</v>
          </cell>
        </row>
        <row r="26">
          <cell r="I26">
            <v>4000</v>
          </cell>
          <cell r="M26">
            <v>4644660</v>
          </cell>
        </row>
        <row r="27">
          <cell r="I27">
            <v>12092.61</v>
          </cell>
          <cell r="M27">
            <v>23532219.059999999</v>
          </cell>
        </row>
        <row r="28">
          <cell r="L28">
            <v>4143.21</v>
          </cell>
          <cell r="M28">
            <v>4812504.1399999997</v>
          </cell>
        </row>
        <row r="29">
          <cell r="L29">
            <v>4143.21</v>
          </cell>
          <cell r="M29">
            <v>4822116.3899999997</v>
          </cell>
        </row>
        <row r="30">
          <cell r="L30">
            <v>13917.88</v>
          </cell>
          <cell r="M30">
            <v>26209734.079999998</v>
          </cell>
        </row>
        <row r="31">
          <cell r="L31">
            <v>3842.75</v>
          </cell>
          <cell r="M31">
            <v>4472407.6399999997</v>
          </cell>
        </row>
        <row r="32">
          <cell r="L32">
            <v>4000</v>
          </cell>
          <cell r="M32">
            <v>4555688</v>
          </cell>
        </row>
        <row r="33">
          <cell r="L33">
            <v>19476.650000000001</v>
          </cell>
          <cell r="M33">
            <v>36187615.700000003</v>
          </cell>
        </row>
        <row r="34">
          <cell r="I34">
            <v>3969.61</v>
          </cell>
          <cell r="M34">
            <v>4521076.16</v>
          </cell>
        </row>
        <row r="35">
          <cell r="I35">
            <v>4000</v>
          </cell>
          <cell r="M35">
            <v>4006548</v>
          </cell>
        </row>
        <row r="36">
          <cell r="I36">
            <v>5888.19</v>
          </cell>
          <cell r="M36">
            <v>10604630.189999999</v>
          </cell>
        </row>
        <row r="37">
          <cell r="L37">
            <v>4355</v>
          </cell>
          <cell r="M37">
            <v>4362289</v>
          </cell>
        </row>
        <row r="38">
          <cell r="L38">
            <v>4000</v>
          </cell>
          <cell r="M38">
            <v>4122488</v>
          </cell>
        </row>
        <row r="39">
          <cell r="L39">
            <v>30613.14</v>
          </cell>
          <cell r="M39">
            <v>52991345.340000004</v>
          </cell>
        </row>
        <row r="46">
          <cell r="N46" t="str">
            <v>Valor asignado al mercado (pesos)</v>
          </cell>
        </row>
        <row r="47">
          <cell r="N47">
            <v>8205602.75</v>
          </cell>
        </row>
        <row r="48">
          <cell r="N48">
            <v>3061541.72</v>
          </cell>
        </row>
        <row r="49">
          <cell r="N49">
            <v>9858199.6600000001</v>
          </cell>
        </row>
        <row r="50">
          <cell r="N50">
            <v>5555993.25</v>
          </cell>
        </row>
        <row r="51">
          <cell r="N51">
            <v>5555993.25</v>
          </cell>
        </row>
        <row r="52">
          <cell r="N52">
            <v>12043539.65</v>
          </cell>
        </row>
        <row r="53">
          <cell r="N53">
            <v>5292371</v>
          </cell>
        </row>
        <row r="54">
          <cell r="N54">
            <v>17499303.850000001</v>
          </cell>
        </row>
        <row r="55">
          <cell r="N55">
            <v>5292761.96</v>
          </cell>
        </row>
        <row r="56">
          <cell r="N56">
            <v>5309282.88</v>
          </cell>
        </row>
        <row r="57">
          <cell r="N57">
            <v>5309282.88</v>
          </cell>
        </row>
        <row r="62">
          <cell r="N62">
            <v>5448739.5999999996</v>
          </cell>
        </row>
        <row r="63">
          <cell r="N63">
            <v>5044557.13</v>
          </cell>
        </row>
        <row r="64">
          <cell r="N64">
            <v>15250465.51</v>
          </cell>
        </row>
        <row r="71">
          <cell r="N71">
            <v>5006231.1100000003</v>
          </cell>
        </row>
        <row r="72">
          <cell r="N72">
            <v>5044557.13</v>
          </cell>
        </row>
        <row r="73">
          <cell r="N73">
            <v>7425827.7199999997</v>
          </cell>
        </row>
        <row r="74">
          <cell r="N74">
            <v>5492463</v>
          </cell>
        </row>
        <row r="75">
          <cell r="N75">
            <v>5044557.13</v>
          </cell>
        </row>
        <row r="76">
          <cell r="N76">
            <v>38607433.439999998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dane.gov.co/index.php/indices-de-precios-y-costos/indice-de-precios-al-consumidor-ipc" TargetMode="External"/><Relationship Id="rId1" Type="http://schemas.openxmlformats.org/officeDocument/2006/relationships/hyperlink" Target="https://www.dane.gov.co/index.php/precios-e-inflacion/indice-de-precios-al-productor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indexed="43"/>
  </sheetPr>
  <dimension ref="A1:DD31"/>
  <sheetViews>
    <sheetView view="pageBreakPreview" zoomScaleNormal="85" zoomScaleSheetLayoutView="100" workbookViewId="0">
      <pane xSplit="3" ySplit="3" topLeftCell="CB4" activePane="bottomRight" state="frozen"/>
      <selection pane="topRight" activeCell="D1" sqref="D1"/>
      <selection pane="bottomLeft" activeCell="A4" sqref="A4"/>
      <selection pane="bottomRight" activeCell="CH5" sqref="CH5"/>
    </sheetView>
  </sheetViews>
  <sheetFormatPr baseColWidth="10" defaultColWidth="11.33203125" defaultRowHeight="13.2" x14ac:dyDescent="0.25"/>
  <cols>
    <col min="1" max="1" width="40.88671875" customWidth="1"/>
    <col min="2" max="3" width="8.88671875" bestFit="1" customWidth="1"/>
    <col min="4" max="4" width="7.6640625" bestFit="1" customWidth="1"/>
    <col min="5" max="5" width="8.5546875" style="7" bestFit="1" customWidth="1"/>
    <col min="6" max="16" width="8.109375" customWidth="1"/>
    <col min="17" max="17" width="8.109375" style="7" customWidth="1"/>
    <col min="18" max="18" width="8.109375" customWidth="1"/>
    <col min="19" max="21" width="8.109375" bestFit="1" customWidth="1"/>
  </cols>
  <sheetData>
    <row r="1" spans="1:107" ht="18.75" customHeight="1" x14ac:dyDescent="0.3">
      <c r="A1" s="252" t="s">
        <v>116</v>
      </c>
      <c r="C1" s="288" t="s">
        <v>118</v>
      </c>
      <c r="D1" s="289"/>
      <c r="E1" s="287"/>
      <c r="F1" s="289"/>
      <c r="H1" s="287" t="s">
        <v>117</v>
      </c>
      <c r="I1" s="287"/>
      <c r="J1" s="287"/>
      <c r="K1" s="287"/>
      <c r="L1" s="287"/>
      <c r="M1" s="287"/>
      <c r="N1" s="287"/>
      <c r="O1" s="287"/>
      <c r="P1" s="287"/>
      <c r="AI1">
        <f>AJ4*0.005</f>
        <v>0.69689999999999996</v>
      </c>
      <c r="AJ1">
        <f>AJ4+AI1</f>
        <v>140.07689999999999</v>
      </c>
      <c r="AK1">
        <f>AK4*0.0254</f>
        <v>3.5745419999999997</v>
      </c>
      <c r="AL1">
        <f>AK4+AK1</f>
        <v>144.304542</v>
      </c>
    </row>
    <row r="2" spans="1:107" ht="8.25" customHeight="1" x14ac:dyDescent="0.3">
      <c r="A2" s="324"/>
      <c r="B2" s="324"/>
      <c r="C2" s="324"/>
      <c r="D2" s="1"/>
      <c r="E2" s="65"/>
      <c r="Q2" s="66"/>
      <c r="R2" s="66"/>
    </row>
    <row r="3" spans="1:107" x14ac:dyDescent="0.25">
      <c r="C3" s="58">
        <v>42705</v>
      </c>
      <c r="D3" s="66">
        <v>43435</v>
      </c>
      <c r="E3" s="66">
        <v>43466</v>
      </c>
      <c r="F3" s="66">
        <v>43497</v>
      </c>
      <c r="G3" s="66">
        <v>43525</v>
      </c>
      <c r="H3" s="66">
        <v>43556</v>
      </c>
      <c r="I3" s="66">
        <v>43586</v>
      </c>
      <c r="J3" s="66">
        <v>43617</v>
      </c>
      <c r="K3" s="66">
        <v>43647</v>
      </c>
      <c r="L3" s="66">
        <v>43678</v>
      </c>
      <c r="M3" s="66">
        <v>43709</v>
      </c>
      <c r="N3" s="66">
        <v>43739</v>
      </c>
      <c r="O3" s="66">
        <v>43770</v>
      </c>
      <c r="P3" s="66">
        <v>43800</v>
      </c>
      <c r="Q3" s="66">
        <v>43831</v>
      </c>
      <c r="R3" s="66">
        <v>43862</v>
      </c>
      <c r="S3" s="66">
        <v>43891</v>
      </c>
      <c r="T3" s="66">
        <v>43922</v>
      </c>
      <c r="U3" s="66">
        <v>43952</v>
      </c>
      <c r="V3" s="66">
        <v>43983</v>
      </c>
      <c r="W3" s="66">
        <v>44013</v>
      </c>
      <c r="X3" s="66">
        <v>44044</v>
      </c>
      <c r="Y3" s="66">
        <v>44075</v>
      </c>
      <c r="Z3" s="66">
        <v>44105</v>
      </c>
      <c r="AA3" s="66">
        <v>44136</v>
      </c>
      <c r="AB3" s="66">
        <v>44166</v>
      </c>
      <c r="AC3" s="66">
        <v>44197</v>
      </c>
      <c r="AD3" s="66">
        <v>44228</v>
      </c>
      <c r="AE3" s="66">
        <v>44256</v>
      </c>
      <c r="AF3" s="66">
        <v>44287</v>
      </c>
      <c r="AG3" s="66">
        <v>44317</v>
      </c>
      <c r="AH3" s="66">
        <v>44348</v>
      </c>
      <c r="AI3" s="66">
        <v>44378</v>
      </c>
      <c r="AJ3" s="66">
        <v>44409</v>
      </c>
      <c r="AK3" s="66">
        <v>44440</v>
      </c>
      <c r="AL3" s="66">
        <v>44470</v>
      </c>
      <c r="AM3" s="66">
        <v>44501</v>
      </c>
      <c r="AN3" s="66">
        <v>44531</v>
      </c>
      <c r="AO3" s="66">
        <v>44562</v>
      </c>
      <c r="AP3" s="66">
        <v>44593</v>
      </c>
      <c r="AQ3" s="66">
        <v>44621</v>
      </c>
      <c r="AR3" s="66">
        <v>44652</v>
      </c>
      <c r="AS3" s="66">
        <v>44682</v>
      </c>
      <c r="AT3" s="66">
        <v>44713</v>
      </c>
      <c r="AU3" s="66">
        <v>44743</v>
      </c>
      <c r="AV3" s="66">
        <v>44774</v>
      </c>
      <c r="AW3" s="66">
        <v>44805</v>
      </c>
      <c r="AX3" s="66">
        <v>44835</v>
      </c>
      <c r="AY3" s="66">
        <v>44866</v>
      </c>
      <c r="AZ3" s="66">
        <v>44896</v>
      </c>
      <c r="BA3" s="66">
        <v>44927</v>
      </c>
      <c r="BB3" s="66">
        <v>44958</v>
      </c>
      <c r="BC3" s="66">
        <v>44986</v>
      </c>
      <c r="BD3" s="66">
        <v>45017</v>
      </c>
      <c r="BE3" s="66">
        <v>45047</v>
      </c>
      <c r="BF3" s="66">
        <v>45078</v>
      </c>
      <c r="BG3" s="66">
        <v>45108</v>
      </c>
      <c r="BH3" s="66">
        <v>45139</v>
      </c>
      <c r="BI3" s="66">
        <v>45170</v>
      </c>
      <c r="BJ3" s="66">
        <v>45200</v>
      </c>
      <c r="BK3" s="66">
        <v>45231</v>
      </c>
      <c r="BL3" s="66">
        <v>45261</v>
      </c>
      <c r="BM3" s="66">
        <v>45292</v>
      </c>
      <c r="BN3" s="66">
        <v>45323</v>
      </c>
      <c r="BO3" s="66">
        <v>45352</v>
      </c>
      <c r="BP3" s="66">
        <v>45383</v>
      </c>
      <c r="BQ3" s="66">
        <v>45413</v>
      </c>
      <c r="BR3" s="66">
        <v>45444</v>
      </c>
      <c r="BS3" s="66">
        <v>45474</v>
      </c>
      <c r="BT3" s="66">
        <v>45505</v>
      </c>
      <c r="BU3" s="66">
        <v>45536</v>
      </c>
      <c r="BV3" s="66">
        <v>45566</v>
      </c>
      <c r="BW3" s="66">
        <v>45597</v>
      </c>
      <c r="BX3" s="66">
        <v>45627</v>
      </c>
      <c r="BY3" s="66">
        <v>45658</v>
      </c>
      <c r="BZ3" s="66">
        <v>45689</v>
      </c>
      <c r="CA3" s="66">
        <v>45717</v>
      </c>
      <c r="CB3" s="66">
        <v>45748</v>
      </c>
      <c r="CC3" s="66">
        <v>45778</v>
      </c>
      <c r="CD3" s="66">
        <v>45809</v>
      </c>
      <c r="CE3" s="66">
        <v>45839</v>
      </c>
      <c r="CF3" s="66">
        <v>45870</v>
      </c>
      <c r="CG3" s="66">
        <v>45901</v>
      </c>
      <c r="CH3" s="66">
        <v>45931</v>
      </c>
      <c r="CI3" s="66">
        <v>45962</v>
      </c>
      <c r="CJ3" s="66">
        <v>45992</v>
      </c>
      <c r="CK3" s="66">
        <v>46023</v>
      </c>
      <c r="CL3" s="66">
        <v>46054</v>
      </c>
      <c r="CM3" s="66">
        <v>46082</v>
      </c>
      <c r="CN3" s="66">
        <v>46113</v>
      </c>
      <c r="CO3" s="66">
        <v>46143</v>
      </c>
      <c r="CP3" s="66">
        <v>46174</v>
      </c>
      <c r="CQ3" s="66">
        <v>46204</v>
      </c>
      <c r="CR3" s="66">
        <v>46235</v>
      </c>
      <c r="CS3" s="66">
        <v>46266</v>
      </c>
      <c r="CT3" s="66">
        <v>46296</v>
      </c>
      <c r="CU3" s="66">
        <v>46327</v>
      </c>
      <c r="CV3" s="66">
        <v>46357</v>
      </c>
      <c r="CW3" s="66">
        <v>46388</v>
      </c>
      <c r="CX3" s="66">
        <v>46419</v>
      </c>
      <c r="CY3" s="66">
        <v>46447</v>
      </c>
      <c r="CZ3" s="66">
        <v>46478</v>
      </c>
      <c r="DA3" s="66">
        <v>46508</v>
      </c>
      <c r="DB3" s="66">
        <v>46539</v>
      </c>
      <c r="DC3" s="66">
        <v>46569</v>
      </c>
    </row>
    <row r="4" spans="1:107" s="64" customFormat="1" x14ac:dyDescent="0.25">
      <c r="A4" s="119" t="s">
        <v>73</v>
      </c>
      <c r="C4" s="98">
        <v>111.34</v>
      </c>
      <c r="D4" s="64">
        <v>116.91</v>
      </c>
      <c r="E4" s="64">
        <v>117.18</v>
      </c>
      <c r="F4" s="64">
        <v>117.38</v>
      </c>
      <c r="G4" s="64">
        <v>117.82</v>
      </c>
      <c r="H4" s="64">
        <v>118.86</v>
      </c>
      <c r="I4" s="64">
        <v>120.19</v>
      </c>
      <c r="J4" s="64">
        <v>119.76</v>
      </c>
      <c r="K4" s="64">
        <v>120.73</v>
      </c>
      <c r="L4" s="292">
        <v>121.6</v>
      </c>
      <c r="M4" s="64">
        <v>122.23</v>
      </c>
      <c r="N4" s="64">
        <v>122.56</v>
      </c>
      <c r="O4" s="64">
        <v>122.31</v>
      </c>
      <c r="P4" s="64">
        <v>122.31</v>
      </c>
      <c r="Q4" s="67">
        <v>122.34</v>
      </c>
      <c r="R4" s="67">
        <v>122.34</v>
      </c>
      <c r="S4" s="64">
        <v>123.27</v>
      </c>
      <c r="T4" s="64">
        <v>122.59</v>
      </c>
      <c r="U4" s="64">
        <v>122.5</v>
      </c>
      <c r="V4" s="64">
        <v>122.59</v>
      </c>
      <c r="W4" s="64">
        <v>122.76</v>
      </c>
      <c r="X4" s="64">
        <v>123.54</v>
      </c>
      <c r="Y4" s="64">
        <v>123.7</v>
      </c>
      <c r="Z4" s="64">
        <v>124.42</v>
      </c>
      <c r="AA4" s="64">
        <v>124.31</v>
      </c>
      <c r="AB4" s="64">
        <v>124.38</v>
      </c>
      <c r="AC4" s="67">
        <v>126.22</v>
      </c>
      <c r="AD4" s="67">
        <v>128.19</v>
      </c>
      <c r="AE4" s="64">
        <v>131.04</v>
      </c>
      <c r="AF4" s="64">
        <v>132.94</v>
      </c>
      <c r="AG4" s="64">
        <v>136.1</v>
      </c>
      <c r="AH4" s="64">
        <v>136.81</v>
      </c>
      <c r="AI4" s="64">
        <v>138.63</v>
      </c>
      <c r="AJ4" s="64">
        <v>139.38</v>
      </c>
      <c r="AK4" s="64">
        <v>140.72999999999999</v>
      </c>
      <c r="AL4" s="292">
        <f>(AK4*0.0124)+AK4</f>
        <v>142.47505199999998</v>
      </c>
      <c r="AM4" s="292">
        <f>(AL4*0.0124)+AL4</f>
        <v>144.24174264479998</v>
      </c>
      <c r="AN4" s="64">
        <v>147.65</v>
      </c>
      <c r="AO4" s="67">
        <v>152.80000000000001</v>
      </c>
      <c r="AP4" s="67">
        <v>156.94</v>
      </c>
      <c r="AQ4" s="64">
        <v>160.65</v>
      </c>
      <c r="AR4" s="292">
        <v>162.88999999999999</v>
      </c>
      <c r="AS4" s="292">
        <v>166.84</v>
      </c>
      <c r="AT4" s="64">
        <v>167.21</v>
      </c>
      <c r="AU4" s="64">
        <v>171.4</v>
      </c>
      <c r="AV4" s="64">
        <v>170.53</v>
      </c>
      <c r="AW4" s="64">
        <v>171.26</v>
      </c>
      <c r="AX4" s="64">
        <v>174.12</v>
      </c>
      <c r="AY4" s="64">
        <v>177.36</v>
      </c>
      <c r="AZ4" s="64">
        <v>176.17</v>
      </c>
      <c r="BA4" s="64">
        <v>178.76</v>
      </c>
      <c r="BB4" s="64">
        <v>181.43</v>
      </c>
      <c r="BC4" s="64">
        <v>181.36</v>
      </c>
      <c r="BD4" s="64">
        <v>179.17</v>
      </c>
      <c r="BE4" s="64">
        <v>177.7</v>
      </c>
      <c r="BF4" s="64">
        <v>174.91</v>
      </c>
      <c r="BG4" s="64">
        <v>173.52</v>
      </c>
      <c r="BH4" s="64">
        <v>175.6</v>
      </c>
      <c r="BI4" s="64">
        <v>177.12</v>
      </c>
      <c r="BJ4" s="64">
        <v>177.43</v>
      </c>
      <c r="BK4" s="64">
        <v>176.2</v>
      </c>
      <c r="BL4" s="64">
        <v>174.58</v>
      </c>
      <c r="BM4" s="64">
        <v>175.64</v>
      </c>
      <c r="BN4" s="64">
        <v>177.35</v>
      </c>
      <c r="BO4" s="64">
        <v>177.3</v>
      </c>
      <c r="BP4" s="64">
        <v>177.97</v>
      </c>
      <c r="BQ4" s="64">
        <v>177.66</v>
      </c>
      <c r="BR4" s="64">
        <v>178.94</v>
      </c>
      <c r="BS4" s="64">
        <v>179.3</v>
      </c>
      <c r="BT4" s="64">
        <v>177.83</v>
      </c>
      <c r="BU4" s="64">
        <v>179.48</v>
      </c>
      <c r="BV4" s="64">
        <v>180.49</v>
      </c>
      <c r="BW4" s="64">
        <v>182.75</v>
      </c>
      <c r="BX4" s="64">
        <v>184.52</v>
      </c>
      <c r="BY4" s="64">
        <v>185.53</v>
      </c>
      <c r="BZ4" s="64">
        <v>185.82</v>
      </c>
      <c r="CA4" s="64">
        <v>185.65</v>
      </c>
      <c r="CB4" s="64">
        <v>185.83</v>
      </c>
      <c r="CC4" s="64">
        <v>183.77</v>
      </c>
      <c r="CD4" s="64">
        <v>182.59</v>
      </c>
      <c r="CE4" s="64">
        <v>183.7</v>
      </c>
      <c r="CF4" s="64">
        <v>184.71</v>
      </c>
      <c r="CG4" s="64">
        <v>185.47</v>
      </c>
      <c r="CH4" s="64">
        <v>184.37</v>
      </c>
    </row>
    <row r="5" spans="1:107" s="62" customFormat="1" ht="15" customHeight="1" x14ac:dyDescent="0.25">
      <c r="A5" s="118" t="s">
        <v>72</v>
      </c>
      <c r="C5" s="98">
        <v>93.11</v>
      </c>
      <c r="D5" s="121">
        <v>100</v>
      </c>
      <c r="E5" s="121">
        <v>100.6</v>
      </c>
      <c r="F5" s="121">
        <v>101.18</v>
      </c>
      <c r="G5" s="62">
        <v>101.62</v>
      </c>
      <c r="H5" s="62">
        <v>102.12</v>
      </c>
      <c r="I5" s="63">
        <v>102.44</v>
      </c>
      <c r="J5" s="63">
        <v>102.71</v>
      </c>
      <c r="K5" s="63">
        <v>102.94</v>
      </c>
      <c r="L5" s="62">
        <v>103.03</v>
      </c>
      <c r="M5" s="62">
        <v>103.26</v>
      </c>
      <c r="N5" s="62">
        <v>103.43</v>
      </c>
      <c r="O5" s="62">
        <v>103.54</v>
      </c>
      <c r="P5" s="62">
        <v>103.54</v>
      </c>
      <c r="Q5" s="68">
        <v>104.24</v>
      </c>
      <c r="R5" s="68">
        <v>104.94</v>
      </c>
      <c r="S5" s="62">
        <v>105.53</v>
      </c>
      <c r="T5" s="62">
        <v>105.7</v>
      </c>
      <c r="U5" s="62">
        <v>105.36</v>
      </c>
      <c r="V5" s="62">
        <v>104.97</v>
      </c>
      <c r="W5" s="62">
        <v>104.97</v>
      </c>
      <c r="X5" s="62">
        <v>104.96</v>
      </c>
      <c r="Y5" s="62">
        <v>105.29</v>
      </c>
      <c r="Z5" s="62">
        <v>105.23</v>
      </c>
      <c r="AA5" s="62">
        <v>105.08</v>
      </c>
      <c r="AB5" s="62">
        <v>105.48</v>
      </c>
      <c r="AC5" s="68">
        <v>105.91</v>
      </c>
      <c r="AD5" s="68">
        <v>106.58</v>
      </c>
      <c r="AE5" s="62">
        <v>107.12</v>
      </c>
      <c r="AF5" s="62">
        <v>107.76</v>
      </c>
      <c r="AG5" s="62">
        <v>108.84</v>
      </c>
      <c r="AH5" s="62">
        <v>108.78</v>
      </c>
      <c r="AI5" s="62">
        <v>109.14</v>
      </c>
      <c r="AJ5" s="62">
        <v>109.62</v>
      </c>
      <c r="AK5" s="62">
        <v>110.04</v>
      </c>
      <c r="AL5" s="121">
        <f>(AK5*0.003)+AK5</f>
        <v>110.37012</v>
      </c>
      <c r="AM5" s="62">
        <v>110.6</v>
      </c>
      <c r="AN5" s="62">
        <v>111.41</v>
      </c>
      <c r="AO5" s="68">
        <v>113.26</v>
      </c>
      <c r="AP5" s="68">
        <v>115.11</v>
      </c>
      <c r="AQ5" s="62">
        <v>116.26</v>
      </c>
      <c r="AR5" s="121">
        <v>117.71</v>
      </c>
      <c r="AS5" s="121">
        <v>118.7</v>
      </c>
      <c r="AT5" s="62">
        <v>119.31</v>
      </c>
      <c r="AU5" s="62">
        <v>120.27</v>
      </c>
      <c r="AV5" s="62">
        <v>121.5</v>
      </c>
      <c r="AW5" s="62">
        <v>122.63</v>
      </c>
      <c r="AX5" s="62">
        <v>123.51</v>
      </c>
      <c r="AY5" s="62">
        <v>124.6</v>
      </c>
      <c r="AZ5" s="62">
        <v>126.03</v>
      </c>
      <c r="BA5" s="62">
        <v>128.27000000000001</v>
      </c>
      <c r="BB5" s="62">
        <v>130.4</v>
      </c>
      <c r="BC5" s="62">
        <v>131.77000000000001</v>
      </c>
      <c r="BD5" s="62">
        <v>132.80000000000001</v>
      </c>
      <c r="BE5" s="62">
        <v>133.38</v>
      </c>
      <c r="BF5" s="62">
        <v>133.78</v>
      </c>
      <c r="BG5" s="62">
        <v>133.78</v>
      </c>
      <c r="BH5" s="62">
        <v>135.38999999999999</v>
      </c>
      <c r="BI5" s="62">
        <v>136.11000000000001</v>
      </c>
      <c r="BJ5" s="62">
        <v>136.44999999999999</v>
      </c>
      <c r="BK5" s="62">
        <v>137.09</v>
      </c>
      <c r="BL5" s="62">
        <v>137.72</v>
      </c>
      <c r="BM5" s="62">
        <v>138.97999999999999</v>
      </c>
      <c r="BN5" s="62">
        <v>140.49</v>
      </c>
      <c r="BO5" s="62">
        <v>141.47999999999999</v>
      </c>
      <c r="BP5" s="62">
        <v>142.32</v>
      </c>
      <c r="BQ5" s="62">
        <v>142.91999999999999</v>
      </c>
      <c r="BR5" s="62">
        <v>143.38</v>
      </c>
      <c r="BS5" s="62">
        <v>143.66999999999999</v>
      </c>
      <c r="BT5" s="62">
        <v>143.66999999999999</v>
      </c>
      <c r="BU5" s="62">
        <v>144.02000000000001</v>
      </c>
      <c r="BV5" s="62">
        <v>143.83000000000001</v>
      </c>
      <c r="BW5" s="62">
        <v>144.22</v>
      </c>
      <c r="BX5" s="62">
        <v>144.88</v>
      </c>
      <c r="BY5" s="62">
        <v>146.24</v>
      </c>
      <c r="BZ5" s="62">
        <v>147.9</v>
      </c>
      <c r="CA5" s="62">
        <v>148.68</v>
      </c>
      <c r="CB5" s="62">
        <v>149.66</v>
      </c>
      <c r="CC5" s="62">
        <v>150.13999999999999</v>
      </c>
      <c r="CD5" s="62">
        <v>150.30000000000001</v>
      </c>
      <c r="CE5" s="62">
        <v>150.71</v>
      </c>
      <c r="CF5" s="62">
        <v>150.99</v>
      </c>
      <c r="CG5" s="62">
        <v>151.47999999999999</v>
      </c>
      <c r="CH5" s="62">
        <v>151.76</v>
      </c>
    </row>
    <row r="6" spans="1:107" s="62" customFormat="1" ht="15" customHeight="1" thickBot="1" x14ac:dyDescent="0.3">
      <c r="A6" s="250" t="s">
        <v>97</v>
      </c>
      <c r="C6" s="291">
        <v>1.25E-3</v>
      </c>
      <c r="D6" s="290">
        <v>3</v>
      </c>
      <c r="E6" s="290">
        <f>D6+1</f>
        <v>4</v>
      </c>
      <c r="F6" s="290">
        <f>E6+1</f>
        <v>5</v>
      </c>
      <c r="G6" s="290">
        <f t="shared" ref="G6:AR6" si="0">F6+1</f>
        <v>6</v>
      </c>
      <c r="H6" s="290">
        <f t="shared" si="0"/>
        <v>7</v>
      </c>
      <c r="I6" s="290">
        <f t="shared" si="0"/>
        <v>8</v>
      </c>
      <c r="J6" s="290">
        <f t="shared" si="0"/>
        <v>9</v>
      </c>
      <c r="K6" s="290">
        <f t="shared" si="0"/>
        <v>10</v>
      </c>
      <c r="L6" s="290">
        <f t="shared" si="0"/>
        <v>11</v>
      </c>
      <c r="M6" s="290">
        <f t="shared" si="0"/>
        <v>12</v>
      </c>
      <c r="N6" s="290">
        <f t="shared" si="0"/>
        <v>13</v>
      </c>
      <c r="O6" s="290">
        <f t="shared" si="0"/>
        <v>14</v>
      </c>
      <c r="P6" s="290">
        <f t="shared" si="0"/>
        <v>15</v>
      </c>
      <c r="Q6" s="290">
        <f t="shared" si="0"/>
        <v>16</v>
      </c>
      <c r="R6" s="290">
        <f t="shared" si="0"/>
        <v>17</v>
      </c>
      <c r="S6" s="290">
        <f t="shared" si="0"/>
        <v>18</v>
      </c>
      <c r="T6" s="290">
        <f t="shared" si="0"/>
        <v>19</v>
      </c>
      <c r="U6" s="290">
        <f t="shared" si="0"/>
        <v>20</v>
      </c>
      <c r="V6" s="290">
        <f t="shared" si="0"/>
        <v>21</v>
      </c>
      <c r="W6" s="290">
        <f t="shared" si="0"/>
        <v>22</v>
      </c>
      <c r="X6" s="290">
        <f t="shared" si="0"/>
        <v>23</v>
      </c>
      <c r="Y6" s="290">
        <f t="shared" si="0"/>
        <v>24</v>
      </c>
      <c r="Z6" s="290">
        <f t="shared" si="0"/>
        <v>25</v>
      </c>
      <c r="AA6" s="290">
        <f t="shared" si="0"/>
        <v>26</v>
      </c>
      <c r="AB6" s="290">
        <f t="shared" si="0"/>
        <v>27</v>
      </c>
      <c r="AC6" s="290">
        <f t="shared" si="0"/>
        <v>28</v>
      </c>
      <c r="AD6" s="290">
        <f t="shared" si="0"/>
        <v>29</v>
      </c>
      <c r="AE6" s="290">
        <f t="shared" si="0"/>
        <v>30</v>
      </c>
      <c r="AF6" s="290">
        <f t="shared" si="0"/>
        <v>31</v>
      </c>
      <c r="AG6" s="290">
        <f t="shared" si="0"/>
        <v>32</v>
      </c>
      <c r="AH6" s="290">
        <f t="shared" si="0"/>
        <v>33</v>
      </c>
      <c r="AI6" s="290">
        <f t="shared" si="0"/>
        <v>34</v>
      </c>
      <c r="AJ6" s="290">
        <f t="shared" si="0"/>
        <v>35</v>
      </c>
      <c r="AK6" s="290">
        <f t="shared" si="0"/>
        <v>36</v>
      </c>
      <c r="AL6" s="290">
        <f t="shared" si="0"/>
        <v>37</v>
      </c>
      <c r="AM6" s="290">
        <f t="shared" si="0"/>
        <v>38</v>
      </c>
      <c r="AN6" s="290">
        <f t="shared" si="0"/>
        <v>39</v>
      </c>
      <c r="AO6" s="290">
        <f t="shared" si="0"/>
        <v>40</v>
      </c>
      <c r="AP6" s="290">
        <f t="shared" si="0"/>
        <v>41</v>
      </c>
      <c r="AQ6" s="290">
        <f t="shared" si="0"/>
        <v>42</v>
      </c>
      <c r="AR6" s="290">
        <f t="shared" si="0"/>
        <v>43</v>
      </c>
      <c r="AS6" s="290">
        <f t="shared" ref="AS6" si="1">AR6+1</f>
        <v>44</v>
      </c>
      <c r="AT6" s="290">
        <f t="shared" ref="AT6" si="2">AS6+1</f>
        <v>45</v>
      </c>
      <c r="AU6" s="290">
        <f t="shared" ref="AU6" si="3">AT6+1</f>
        <v>46</v>
      </c>
      <c r="AV6" s="290">
        <f t="shared" ref="AV6" si="4">AU6+1</f>
        <v>47</v>
      </c>
      <c r="AW6" s="290">
        <f t="shared" ref="AW6" si="5">AV6+1</f>
        <v>48</v>
      </c>
      <c r="AX6" s="290">
        <f t="shared" ref="AX6" si="6">AW6+1</f>
        <v>49</v>
      </c>
      <c r="AY6" s="290">
        <f t="shared" ref="AY6" si="7">AX6+1</f>
        <v>50</v>
      </c>
      <c r="AZ6" s="290">
        <f t="shared" ref="AZ6" si="8">AY6+1</f>
        <v>51</v>
      </c>
      <c r="BA6" s="290">
        <f t="shared" ref="BA6" si="9">AZ6+1</f>
        <v>52</v>
      </c>
      <c r="BB6" s="290">
        <f t="shared" ref="BB6" si="10">BA6+1</f>
        <v>53</v>
      </c>
      <c r="BC6" s="290">
        <f t="shared" ref="BC6" si="11">BB6+1</f>
        <v>54</v>
      </c>
      <c r="BD6" s="290">
        <f t="shared" ref="BD6" si="12">BC6+1</f>
        <v>55</v>
      </c>
      <c r="BE6" s="290">
        <f t="shared" ref="BE6" si="13">BD6+1</f>
        <v>56</v>
      </c>
      <c r="BF6" s="290">
        <f t="shared" ref="BF6" si="14">BE6+1</f>
        <v>57</v>
      </c>
      <c r="BG6" s="290">
        <f t="shared" ref="BG6" si="15">BF6+1</f>
        <v>58</v>
      </c>
      <c r="BH6" s="290">
        <f t="shared" ref="BH6" si="16">BG6+1</f>
        <v>59</v>
      </c>
      <c r="BI6" s="290">
        <f t="shared" ref="BI6" si="17">BH6+1</f>
        <v>60</v>
      </c>
      <c r="BJ6" s="290">
        <f t="shared" ref="BJ6" si="18">BI6+1</f>
        <v>61</v>
      </c>
      <c r="BK6" s="290">
        <f t="shared" ref="BK6" si="19">BJ6+1</f>
        <v>62</v>
      </c>
      <c r="BL6" s="290">
        <f t="shared" ref="BL6" si="20">BK6+1</f>
        <v>63</v>
      </c>
      <c r="BM6" s="290">
        <f t="shared" ref="BM6" si="21">BL6+1</f>
        <v>64</v>
      </c>
      <c r="BN6" s="290">
        <f t="shared" ref="BN6" si="22">BM6+1</f>
        <v>65</v>
      </c>
      <c r="BO6" s="290">
        <f t="shared" ref="BO6" si="23">BN6+1</f>
        <v>66</v>
      </c>
      <c r="BP6" s="290">
        <f t="shared" ref="BP6" si="24">BO6+1</f>
        <v>67</v>
      </c>
      <c r="BQ6" s="290">
        <f t="shared" ref="BQ6" si="25">BP6+1</f>
        <v>68</v>
      </c>
      <c r="BR6" s="290">
        <f t="shared" ref="BR6" si="26">BQ6+1</f>
        <v>69</v>
      </c>
      <c r="BS6" s="290">
        <f t="shared" ref="BS6" si="27">BR6+1</f>
        <v>70</v>
      </c>
      <c r="BT6" s="290">
        <f t="shared" ref="BT6" si="28">BS6+1</f>
        <v>71</v>
      </c>
      <c r="BU6" s="290">
        <f t="shared" ref="BU6" si="29">BT6+1</f>
        <v>72</v>
      </c>
      <c r="BV6" s="290">
        <f t="shared" ref="BV6" si="30">BU6+1</f>
        <v>73</v>
      </c>
      <c r="BW6" s="290">
        <f t="shared" ref="BW6" si="31">BV6+1</f>
        <v>74</v>
      </c>
      <c r="BX6" s="290">
        <f t="shared" ref="BX6" si="32">BW6+1</f>
        <v>75</v>
      </c>
      <c r="BY6" s="290">
        <f t="shared" ref="BY6" si="33">BX6+1</f>
        <v>76</v>
      </c>
      <c r="BZ6" s="290">
        <f t="shared" ref="BZ6" si="34">BY6+1</f>
        <v>77</v>
      </c>
      <c r="CA6" s="290">
        <f t="shared" ref="CA6" si="35">BZ6+1</f>
        <v>78</v>
      </c>
      <c r="CB6" s="290">
        <f t="shared" ref="CB6" si="36">CA6+1</f>
        <v>79</v>
      </c>
      <c r="CC6" s="290">
        <f t="shared" ref="CC6" si="37">CB6+1</f>
        <v>80</v>
      </c>
      <c r="CD6" s="290">
        <f t="shared" ref="CD6" si="38">CC6+1</f>
        <v>81</v>
      </c>
      <c r="CE6" s="290">
        <f t="shared" ref="CE6" si="39">CD6+1</f>
        <v>82</v>
      </c>
      <c r="CF6" s="290">
        <f t="shared" ref="CF6" si="40">CE6+1</f>
        <v>83</v>
      </c>
      <c r="CG6" s="290">
        <f t="shared" ref="CG6" si="41">CF6+1</f>
        <v>84</v>
      </c>
      <c r="CH6" s="290">
        <f t="shared" ref="CH6" si="42">CG6+1</f>
        <v>85</v>
      </c>
      <c r="CI6" s="290">
        <f t="shared" ref="CI6" si="43">CH6+1</f>
        <v>86</v>
      </c>
      <c r="CJ6" s="290">
        <f t="shared" ref="CJ6" si="44">CI6+1</f>
        <v>87</v>
      </c>
      <c r="CK6" s="290">
        <f t="shared" ref="CK6" si="45">CJ6+1</f>
        <v>88</v>
      </c>
      <c r="CL6" s="290">
        <f t="shared" ref="CL6" si="46">CK6+1</f>
        <v>89</v>
      </c>
      <c r="CM6" s="290">
        <f t="shared" ref="CM6" si="47">CL6+1</f>
        <v>90</v>
      </c>
      <c r="CN6" s="290">
        <f t="shared" ref="CN6" si="48">CM6+1</f>
        <v>91</v>
      </c>
      <c r="CO6" s="290">
        <f t="shared" ref="CO6" si="49">CN6+1</f>
        <v>92</v>
      </c>
      <c r="CP6" s="290">
        <f t="shared" ref="CP6" si="50">CO6+1</f>
        <v>93</v>
      </c>
      <c r="CQ6" s="290">
        <f t="shared" ref="CQ6" si="51">CP6+1</f>
        <v>94</v>
      </c>
      <c r="CR6" s="290">
        <f t="shared" ref="CR6" si="52">CQ6+1</f>
        <v>95</v>
      </c>
      <c r="CS6" s="290">
        <f t="shared" ref="CS6" si="53">CR6+1</f>
        <v>96</v>
      </c>
      <c r="CT6" s="290">
        <f t="shared" ref="CT6" si="54">CS6+1</f>
        <v>97</v>
      </c>
      <c r="CU6" s="290">
        <f t="shared" ref="CU6" si="55">CT6+1</f>
        <v>98</v>
      </c>
      <c r="CV6" s="290">
        <f t="shared" ref="CV6" si="56">CU6+1</f>
        <v>99</v>
      </c>
      <c r="CW6" s="290">
        <f t="shared" ref="CW6" si="57">CV6+1</f>
        <v>100</v>
      </c>
      <c r="CX6" s="290">
        <f t="shared" ref="CX6" si="58">CW6+1</f>
        <v>101</v>
      </c>
      <c r="CY6" s="290">
        <f t="shared" ref="CY6" si="59">CX6+1</f>
        <v>102</v>
      </c>
      <c r="CZ6" s="290">
        <f t="shared" ref="CZ6" si="60">CY6+1</f>
        <v>103</v>
      </c>
      <c r="DA6" s="290">
        <f t="shared" ref="DA6" si="61">CZ6+1</f>
        <v>104</v>
      </c>
      <c r="DB6" s="290">
        <f t="shared" ref="DB6" si="62">DA6+1</f>
        <v>105</v>
      </c>
      <c r="DC6" s="290">
        <f t="shared" ref="DC6" si="63">DB6+1</f>
        <v>106</v>
      </c>
    </row>
    <row r="7" spans="1:107" s="37" customFormat="1" ht="13.8" thickBot="1" x14ac:dyDescent="0.3">
      <c r="A7" s="49" t="s">
        <v>2</v>
      </c>
      <c r="B7" s="38" t="s">
        <v>3</v>
      </c>
      <c r="C7" s="136">
        <v>2052.13</v>
      </c>
      <c r="D7" s="39"/>
      <c r="E7" s="39">
        <f>IF(D5="","",$C$7*D5/$C$5)*(POWER((1-$C$6),E6))</f>
        <v>2192.9852568913061</v>
      </c>
      <c r="F7" s="39">
        <f t="shared" ref="F7:AP7" si="64">IF(E5="","",$C$7*E5/$C$5)</f>
        <v>2217.2084416281818</v>
      </c>
      <c r="G7" s="39">
        <f t="shared" si="64"/>
        <v>2229.9915519278275</v>
      </c>
      <c r="H7" s="39">
        <f t="shared" si="64"/>
        <v>2239.6890838792829</v>
      </c>
      <c r="I7" s="39">
        <f t="shared" si="64"/>
        <v>2250.7090065513912</v>
      </c>
      <c r="J7" s="39">
        <f t="shared" si="64"/>
        <v>2257.7617570615403</v>
      </c>
      <c r="K7" s="39">
        <f t="shared" si="64"/>
        <v>2263.7125153044785</v>
      </c>
      <c r="L7" s="39">
        <f t="shared" si="64"/>
        <v>2268.7816797336482</v>
      </c>
      <c r="M7" s="39">
        <f t="shared" si="64"/>
        <v>2270.765265814628</v>
      </c>
      <c r="N7" s="39">
        <f t="shared" si="64"/>
        <v>2275.8344302437977</v>
      </c>
      <c r="O7" s="39">
        <f t="shared" si="64"/>
        <v>2279.5812039523148</v>
      </c>
      <c r="P7" s="39">
        <f t="shared" si="64"/>
        <v>2282.0055869401785</v>
      </c>
      <c r="Q7" s="39">
        <f t="shared" si="64"/>
        <v>2282.0055869401785</v>
      </c>
      <c r="R7" s="39">
        <f t="shared" si="64"/>
        <v>2297.4334786811301</v>
      </c>
      <c r="S7" s="39">
        <f t="shared" si="64"/>
        <v>2312.8613704220816</v>
      </c>
      <c r="T7" s="39">
        <f t="shared" si="64"/>
        <v>2325.8648791751693</v>
      </c>
      <c r="U7" s="39">
        <f t="shared" si="64"/>
        <v>2329.611652883686</v>
      </c>
      <c r="V7" s="39">
        <f t="shared" si="64"/>
        <v>2322.1181054666527</v>
      </c>
      <c r="W7" s="39">
        <f t="shared" si="64"/>
        <v>2313.522565782408</v>
      </c>
      <c r="X7" s="39">
        <f t="shared" si="64"/>
        <v>2313.522565782408</v>
      </c>
      <c r="Y7" s="39">
        <f t="shared" si="64"/>
        <v>2313.3021673289659</v>
      </c>
      <c r="Z7" s="39">
        <f t="shared" si="64"/>
        <v>2320.5753162925575</v>
      </c>
      <c r="AA7" s="39">
        <f t="shared" si="64"/>
        <v>2319.2529255719041</v>
      </c>
      <c r="AB7" s="39">
        <f t="shared" si="64"/>
        <v>2315.9469487702718</v>
      </c>
      <c r="AC7" s="39">
        <f t="shared" si="64"/>
        <v>2324.7628869079585</v>
      </c>
      <c r="AD7" s="39">
        <f t="shared" si="64"/>
        <v>2334.2400204059713</v>
      </c>
      <c r="AE7" s="39">
        <f t="shared" si="64"/>
        <v>2349.0067167865964</v>
      </c>
      <c r="AF7" s="39">
        <f t="shared" si="64"/>
        <v>2360.9082332724734</v>
      </c>
      <c r="AG7" s="39">
        <f t="shared" si="64"/>
        <v>2375.0137342927724</v>
      </c>
      <c r="AH7" s="39">
        <f t="shared" si="64"/>
        <v>2398.8167672645259</v>
      </c>
      <c r="AI7" s="39">
        <f t="shared" si="64"/>
        <v>2397.4943765438729</v>
      </c>
      <c r="AJ7" s="39">
        <f t="shared" si="64"/>
        <v>2405.4287208677906</v>
      </c>
      <c r="AK7" s="39">
        <f t="shared" si="64"/>
        <v>2416.0078466330151</v>
      </c>
      <c r="AL7" s="39">
        <f t="shared" si="64"/>
        <v>2425.2645816775857</v>
      </c>
      <c r="AM7" s="39">
        <f t="shared" si="64"/>
        <v>2432.5403754226186</v>
      </c>
      <c r="AN7" s="39">
        <f t="shared" si="64"/>
        <v>2437.606895070347</v>
      </c>
      <c r="AO7" s="39">
        <f t="shared" si="64"/>
        <v>2455.4591697991623</v>
      </c>
      <c r="AP7" s="39">
        <f t="shared" si="64"/>
        <v>2496.2328836859633</v>
      </c>
      <c r="AQ7" s="39">
        <f t="shared" ref="AQ7" si="65">IF(AP5="","",$C$7*AP5/$C$5)</f>
        <v>2537.0065975727634</v>
      </c>
      <c r="AR7" s="39">
        <f t="shared" ref="AR7" si="66">IF(AQ5="","",$C$7*AQ5/$C$5)</f>
        <v>2562.3524197186125</v>
      </c>
      <c r="AS7" s="39">
        <f t="shared" ref="AS7" si="67">IF(AR5="","",$C$7*AR5/$C$5)</f>
        <v>2594.3101954677263</v>
      </c>
      <c r="AT7" s="39">
        <f t="shared" ref="AT7" si="68">IF(AS5="","",$C$7*AS5/$C$5)</f>
        <v>2616.1296423585009</v>
      </c>
      <c r="AU7" s="39">
        <f t="shared" ref="AU7" si="69">IF(AT5="","",$C$7*AT5/$C$5)</f>
        <v>2629.5739480184729</v>
      </c>
      <c r="AV7" s="39">
        <f t="shared" ref="AV7" si="70">IF(AU5="","",$C$7*AU5/$C$5)</f>
        <v>2650.7321995489206</v>
      </c>
      <c r="AW7" s="39">
        <f t="shared" ref="AW7" si="71">IF(AV5="","",$C$7*AV5/$C$5)</f>
        <v>2677.8412093223069</v>
      </c>
      <c r="AX7" s="39">
        <f t="shared" ref="AX7" si="72">IF(AW5="","",$C$7*AW5/$C$5)</f>
        <v>2702.7462345612716</v>
      </c>
      <c r="AY7" s="39">
        <f t="shared" ref="AY7" si="73">IF(AX5="","",$C$7*AX5/$C$5)</f>
        <v>2722.1412984641825</v>
      </c>
      <c r="AZ7" s="39">
        <f t="shared" ref="AZ7" si="74">IF(AY5="","",$C$7*AY5/$C$5)</f>
        <v>2746.1647298893781</v>
      </c>
      <c r="BA7" s="39">
        <f t="shared" ref="BA7" si="75">IF(AZ5="","",$C$7*AZ5/$C$5)</f>
        <v>2777.6817087316081</v>
      </c>
      <c r="BB7" s="39">
        <f t="shared" ref="BB7" si="76">IF(BA5="","",$C$7*BA5/$C$5)</f>
        <v>2827.0509623026533</v>
      </c>
      <c r="BC7" s="39">
        <f t="shared" ref="BC7" si="77">IF(BB5="","",$C$7*BB5/$C$5)</f>
        <v>2873.9958328858343</v>
      </c>
      <c r="BD7" s="39">
        <f t="shared" ref="BD7" si="78">IF(BC5="","",$C$7*BC5/$C$5)</f>
        <v>2904.1904210074113</v>
      </c>
      <c r="BE7" s="39">
        <f t="shared" ref="BE7" si="79">IF(BD5="","",$C$7*BD5/$C$5)</f>
        <v>2926.8914617119544</v>
      </c>
      <c r="BF7" s="39">
        <f t="shared" ref="BF7" si="80">IF(BE5="","",$C$7*BE5/$C$5)</f>
        <v>2939.6745720115991</v>
      </c>
      <c r="BG7" s="39">
        <f t="shared" ref="BG7" si="81">IF(BF5="","",$C$7*BF5/$C$5)</f>
        <v>2948.4905101492859</v>
      </c>
      <c r="BH7" s="39">
        <f t="shared" ref="BH7" si="82">IF(BG5="","",$C$7*BG5/$C$5)</f>
        <v>2948.4905101492859</v>
      </c>
      <c r="BI7" s="39">
        <f t="shared" ref="BI7" si="83">IF(BH5="","",$C$7*BH5/$C$5)</f>
        <v>2983.9746611534742</v>
      </c>
      <c r="BJ7" s="39">
        <f t="shared" ref="BJ7" si="84">IF(BI5="","",$C$7*BI5/$C$5)</f>
        <v>2999.843349801311</v>
      </c>
      <c r="BK7" s="39">
        <f t="shared" ref="BK7" si="85">IF(BJ5="","",$C$7*BJ5/$C$5)</f>
        <v>3007.3368972183439</v>
      </c>
      <c r="BL7" s="39">
        <f t="shared" ref="BL7" si="86">IF(BK5="","",$C$7*BK5/$C$5)</f>
        <v>3021.4423982386429</v>
      </c>
      <c r="BM7" s="39">
        <f t="shared" ref="BM7" si="87">IF(BL5="","",$C$7*BL5/$C$5)</f>
        <v>3035.3275008054993</v>
      </c>
      <c r="BN7" s="39">
        <f t="shared" ref="BN7" si="88">IF(BM5="","",$C$7*BM5/$C$5)</f>
        <v>3063.0977059392121</v>
      </c>
      <c r="BO7" s="39">
        <f t="shared" ref="BO7" si="89">IF(BN5="","",$C$7*BN5/$C$5)</f>
        <v>3096.3778724089793</v>
      </c>
      <c r="BP7" s="39">
        <f t="shared" ref="BP7" si="90">IF(BO5="","",$C$7*BO5/$C$5)</f>
        <v>3118.1973192997525</v>
      </c>
      <c r="BQ7" s="39">
        <f t="shared" ref="BQ7" si="91">IF(BP5="","",$C$7*BP5/$C$5)</f>
        <v>3136.7107893888947</v>
      </c>
      <c r="BR7" s="39">
        <f t="shared" ref="BR7" si="92">IF(BQ5="","",$C$7*BQ5/$C$5)</f>
        <v>3149.9346965954246</v>
      </c>
      <c r="BS7" s="39">
        <f t="shared" ref="BS7" si="93">IF(BR5="","",$C$7*BR5/$C$5)</f>
        <v>3160.0730254537643</v>
      </c>
      <c r="BT7" s="39">
        <f t="shared" ref="BT7" si="94">IF(BS5="","",$C$7*BS5/$C$5)</f>
        <v>3166.4645806035874</v>
      </c>
      <c r="BU7" s="39">
        <f>IF(BT5="","",$C$7*BT5/$C$5)*(POWER((1-$C$6),BU6))</f>
        <v>2893.7678124725398</v>
      </c>
      <c r="BV7" s="39">
        <f>IF(BU5="","",$C$7*BU5/$C$5)*(POWER((1-$C$6),BV6))</f>
        <v>2897.1914094929689</v>
      </c>
      <c r="BW7" s="39">
        <f>IF(BV5="","",$C$7*BV5/$C$5)*(POWER((1-$C$6),BW6))</f>
        <v>2889.7525456661542</v>
      </c>
      <c r="BX7" s="39">
        <f t="shared" ref="BX7" si="95">IF(BW5="","",$C$7*BW5/$C$5)</f>
        <v>3178.5864955429061</v>
      </c>
      <c r="BY7" s="39">
        <f t="shared" ref="BY7" si="96">IF(BX5="","",$C$7*BX5/$C$5)</f>
        <v>3193.1327934700894</v>
      </c>
      <c r="BZ7" s="39">
        <f t="shared" ref="BZ7" si="97">IF(BY5="","",$C$7*BY5/$C$5)</f>
        <v>3223.1069831382242</v>
      </c>
      <c r="CA7" s="39">
        <f t="shared" ref="CA7" si="98">IF(BZ5="","",$C$7*BZ5/$C$5)</f>
        <v>3259.6931264096229</v>
      </c>
      <c r="CB7" s="39">
        <f t="shared" ref="CB7" si="99">IF(CA5="","",$C$7*CA5/$C$5)</f>
        <v>3276.8842057781126</v>
      </c>
      <c r="CC7" s="39">
        <f t="shared" ref="CC7" si="100">IF(CB5="","",$C$7*CB5/$C$5)</f>
        <v>3298.483254215444</v>
      </c>
      <c r="CD7" s="39">
        <f t="shared" ref="CD7" si="101">IF(CC5="","",$C$7*CC5/$C$5)</f>
        <v>3309.0623799806676</v>
      </c>
      <c r="CE7" s="39">
        <f t="shared" ref="CE7" si="102">IF(CD5="","",$C$7*CD5/$C$5)</f>
        <v>3312.5887552357431</v>
      </c>
      <c r="CF7" s="39">
        <f t="shared" ref="CF7" si="103">IF(CE5="","",$C$7*CE5/$C$5)</f>
        <v>3321.625091826872</v>
      </c>
      <c r="CG7" s="39">
        <f t="shared" ref="CG7" si="104">IF(CF5="","",$C$7*CF5/$C$5)</f>
        <v>3327.7962485232524</v>
      </c>
      <c r="CH7" s="39">
        <f t="shared" ref="CH7" si="105">IF(CG5="","",$C$7*CG5/$C$5)</f>
        <v>3338.5957727419186</v>
      </c>
      <c r="CI7" s="39">
        <f t="shared" ref="CI7" si="106">IF(CH5="","",$C$7*CH5/$C$5)</f>
        <v>3344.766929438299</v>
      </c>
      <c r="CJ7" s="39" t="str">
        <f t="shared" ref="CJ7" si="107">IF(CI5="","",$C$7*CI5/$C$5)</f>
        <v/>
      </c>
      <c r="CK7" s="39" t="str">
        <f t="shared" ref="CK7" si="108">IF(CJ5="","",$C$7*CJ5/$C$5)</f>
        <v/>
      </c>
      <c r="CL7" s="39" t="str">
        <f t="shared" ref="CL7" si="109">IF(CK5="","",$C$7*CK5/$C$5)</f>
        <v/>
      </c>
      <c r="CM7" s="39" t="str">
        <f t="shared" ref="CM7" si="110">IF(CL5="","",$C$7*CL5/$C$5)</f>
        <v/>
      </c>
      <c r="CN7" s="39" t="str">
        <f t="shared" ref="CN7" si="111">IF(CM5="","",$C$7*CM5/$C$5)</f>
        <v/>
      </c>
      <c r="CO7" s="39" t="str">
        <f t="shared" ref="CO7" si="112">IF(CN5="","",$C$7*CN5/$C$5)</f>
        <v/>
      </c>
      <c r="CP7" s="39" t="str">
        <f t="shared" ref="CP7" si="113">IF(CO5="","",$C$7*CO5/$C$5)</f>
        <v/>
      </c>
      <c r="CQ7" s="39" t="str">
        <f t="shared" ref="CQ7" si="114">IF(CP5="","",$C$7*CP5/$C$5)</f>
        <v/>
      </c>
      <c r="CR7" s="39" t="str">
        <f t="shared" ref="CR7" si="115">IF(CQ5="","",$C$7*CQ5/$C$5)</f>
        <v/>
      </c>
      <c r="CS7" s="39" t="str">
        <f t="shared" ref="CS7" si="116">IF(CR5="","",$C$7*CR5/$C$5)</f>
        <v/>
      </c>
      <c r="CT7" s="39" t="str">
        <f t="shared" ref="CT7" si="117">IF(CS5="","",$C$7*CS5/$C$5)</f>
        <v/>
      </c>
      <c r="CU7" s="39" t="str">
        <f t="shared" ref="CU7" si="118">IF(CT5="","",$C$7*CT5/$C$5)</f>
        <v/>
      </c>
      <c r="CV7" s="39" t="str">
        <f t="shared" ref="CV7" si="119">IF(CU5="","",$C$7*CU5/$C$5)</f>
        <v/>
      </c>
      <c r="CW7" s="39" t="str">
        <f t="shared" ref="CW7" si="120">IF(CV5="","",$C$7*CV5/$C$5)</f>
        <v/>
      </c>
      <c r="CX7" s="39" t="str">
        <f t="shared" ref="CX7" si="121">IF(CW5="","",$C$7*CW5/$C$5)</f>
        <v/>
      </c>
      <c r="CY7" s="39" t="str">
        <f t="shared" ref="CY7" si="122">IF(CX5="","",$C$7*CX5/$C$5)</f>
        <v/>
      </c>
      <c r="CZ7" s="39" t="str">
        <f t="shared" ref="CZ7" si="123">IF(CY5="","",$C$7*CY5/$C$5)</f>
        <v/>
      </c>
      <c r="DA7" s="39" t="str">
        <f t="shared" ref="DA7" si="124">IF(CZ5="","",$C$7*CZ5/$C$5)</f>
        <v/>
      </c>
      <c r="DB7" s="39" t="str">
        <f t="shared" ref="DB7" si="125">IF(DA5="","",$C$7*DA5/$C$5)</f>
        <v/>
      </c>
      <c r="DC7" s="39" t="str">
        <f t="shared" ref="DC7" si="126">IF(DB5="","",$C$7*DB5/$C$5)</f>
        <v/>
      </c>
    </row>
    <row r="8" spans="1:107" ht="13.8" thickBot="1" x14ac:dyDescent="0.3">
      <c r="A8" s="48"/>
      <c r="C8" s="47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50"/>
      <c r="AH8" s="50"/>
      <c r="AI8" s="50"/>
      <c r="AJ8" s="50"/>
      <c r="AK8" s="50"/>
      <c r="AL8" s="50"/>
      <c r="AM8" s="50"/>
      <c r="AN8" s="50"/>
      <c r="AO8" s="50"/>
      <c r="AP8" s="50"/>
      <c r="AQ8" s="50"/>
      <c r="AR8" s="50"/>
      <c r="AS8" s="50"/>
      <c r="AT8" s="50"/>
      <c r="AU8" s="50"/>
      <c r="AV8" s="50"/>
      <c r="AW8" s="50"/>
      <c r="AX8" s="50"/>
      <c r="AY8" s="50"/>
      <c r="AZ8" s="50"/>
      <c r="BA8" s="50"/>
      <c r="BB8" s="50"/>
      <c r="BC8" s="50"/>
      <c r="BD8" s="50"/>
      <c r="BE8" s="50"/>
      <c r="BF8" s="50"/>
      <c r="BG8" s="50"/>
      <c r="BH8" s="50"/>
      <c r="BI8" s="50"/>
      <c r="BJ8" s="50"/>
      <c r="BK8" s="50"/>
      <c r="BL8" s="50"/>
      <c r="BM8" s="50"/>
      <c r="BN8" s="50"/>
      <c r="BO8" s="50"/>
      <c r="BP8" s="50"/>
      <c r="BQ8" s="50"/>
      <c r="BR8" s="50"/>
      <c r="BS8" s="50"/>
      <c r="BT8" s="50"/>
      <c r="BU8" s="50"/>
      <c r="BV8" s="311"/>
      <c r="BW8" s="50"/>
      <c r="BX8" s="50"/>
      <c r="BY8" s="50"/>
      <c r="BZ8" s="50"/>
      <c r="CA8" s="50"/>
      <c r="CB8" s="50"/>
      <c r="CC8" s="50"/>
      <c r="CD8" s="50"/>
      <c r="CE8" s="50"/>
      <c r="CF8" s="50"/>
      <c r="CG8" s="50"/>
      <c r="CH8" s="50"/>
      <c r="CI8" s="50"/>
      <c r="CJ8" s="50"/>
      <c r="CK8" s="50"/>
      <c r="CL8" s="50"/>
      <c r="CM8" s="50"/>
      <c r="CN8" s="50"/>
      <c r="CO8" s="50"/>
      <c r="CP8" s="50"/>
      <c r="CQ8" s="50"/>
      <c r="CR8" s="50"/>
      <c r="CS8" s="50"/>
      <c r="CT8" s="50"/>
      <c r="CU8" s="50"/>
      <c r="CV8" s="50"/>
      <c r="CW8" s="50"/>
      <c r="CX8" s="50"/>
      <c r="CY8" s="50"/>
      <c r="CZ8" s="50"/>
      <c r="DA8" s="50"/>
      <c r="DB8" s="50"/>
      <c r="DC8" s="50"/>
    </row>
    <row r="9" spans="1:107" s="40" customFormat="1" ht="16.2" thickBot="1" x14ac:dyDescent="0.3">
      <c r="A9" s="49" t="s">
        <v>4</v>
      </c>
      <c r="B9" s="38" t="s">
        <v>5</v>
      </c>
      <c r="C9" s="124">
        <f>SUM(C10:C12)</f>
        <v>867.15</v>
      </c>
      <c r="E9" s="39">
        <f t="shared" ref="E9:AR9" si="127">SUM(E10:E12)</f>
        <v>915.65550328510994</v>
      </c>
      <c r="F9" s="39">
        <f t="shared" si="127"/>
        <v>918.61752486059584</v>
      </c>
      <c r="G9" s="39">
        <f t="shared" si="127"/>
        <v>921.12284965678236</v>
      </c>
      <c r="H9" s="39">
        <f t="shared" si="127"/>
        <v>924.71511323642471</v>
      </c>
      <c r="I9" s="39">
        <f t="shared" si="127"/>
        <v>931.96608130880509</v>
      </c>
      <c r="J9" s="39">
        <f t="shared" si="127"/>
        <v>940.50556047634984</v>
      </c>
      <c r="K9" s="39">
        <f t="shared" si="127"/>
        <v>938.60213504071635</v>
      </c>
      <c r="L9" s="39">
        <f t="shared" si="127"/>
        <v>944.82240783739553</v>
      </c>
      <c r="M9" s="39">
        <f t="shared" si="127"/>
        <v>950.13441733382263</v>
      </c>
      <c r="N9" s="39">
        <f t="shared" si="127"/>
        <v>954.35948804679413</v>
      </c>
      <c r="O9" s="39">
        <f t="shared" si="127"/>
        <v>956.68632669382839</v>
      </c>
      <c r="P9" s="39">
        <f t="shared" si="127"/>
        <v>955.47182567657808</v>
      </c>
      <c r="Q9" s="39">
        <f t="shared" si="127"/>
        <v>955.47182567657808</v>
      </c>
      <c r="R9" s="39">
        <f t="shared" si="127"/>
        <v>957.255068709184</v>
      </c>
      <c r="S9" s="39">
        <f t="shared" si="127"/>
        <v>958.86226449910987</v>
      </c>
      <c r="T9" s="39">
        <f t="shared" si="127"/>
        <v>965.6743654737013</v>
      </c>
      <c r="U9" s="39">
        <f t="shared" si="127"/>
        <v>962.07428028383958</v>
      </c>
      <c r="V9" s="39">
        <f t="shared" si="127"/>
        <v>960.76550060069258</v>
      </c>
      <c r="W9" s="39">
        <f t="shared" si="127"/>
        <v>960.39820467434538</v>
      </c>
      <c r="X9" s="39">
        <f t="shared" si="127"/>
        <v>961.39580571619945</v>
      </c>
      <c r="Y9" s="39">
        <f t="shared" si="127"/>
        <v>965.95007408602532</v>
      </c>
      <c r="Z9" s="39">
        <f t="shared" si="127"/>
        <v>967.64667072890313</v>
      </c>
      <c r="AA9" s="39">
        <f t="shared" si="127"/>
        <v>971.7340449140886</v>
      </c>
      <c r="AB9" s="39">
        <f t="shared" si="127"/>
        <v>970.74413925975364</v>
      </c>
      <c r="AC9" s="39">
        <f t="shared" si="127"/>
        <v>972.07331375358388</v>
      </c>
      <c r="AD9" s="39">
        <f t="shared" si="127"/>
        <v>983.8581553851069</v>
      </c>
      <c r="AE9" s="39">
        <f t="shared" si="127"/>
        <v>996.95690695812311</v>
      </c>
      <c r="AF9" s="39">
        <f t="shared" si="127"/>
        <v>1014.9212317649592</v>
      </c>
      <c r="AG9" s="39">
        <f t="shared" si="127"/>
        <v>1027.5403266188202</v>
      </c>
      <c r="AH9" s="39">
        <f t="shared" si="127"/>
        <v>1048.5636430189122</v>
      </c>
      <c r="AI9" s="39">
        <f t="shared" si="127"/>
        <v>1052.5923347898711</v>
      </c>
      <c r="AJ9" s="39">
        <f t="shared" ref="AJ9:AL9" si="128">SUM(AJ10:AJ12)</f>
        <v>1064.0990920139482</v>
      </c>
      <c r="AK9" s="39">
        <f t="shared" si="128"/>
        <v>1069.6023501940422</v>
      </c>
      <c r="AL9" s="39">
        <f t="shared" si="128"/>
        <v>1078.4887935886013</v>
      </c>
      <c r="AM9" s="39">
        <f t="shared" si="127"/>
        <v>1089.4871335542421</v>
      </c>
      <c r="AN9" s="39">
        <f t="shared" si="127"/>
        <v>1100.3823038745115</v>
      </c>
      <c r="AO9" s="39">
        <f t="shared" si="127"/>
        <v>1122.2425359937565</v>
      </c>
      <c r="AP9" s="39">
        <f t="shared" si="127"/>
        <v>1156.7115681938787</v>
      </c>
      <c r="AQ9" s="39">
        <f t="shared" si="127"/>
        <v>1185.2536765571053</v>
      </c>
      <c r="AR9" s="39">
        <f t="shared" si="127"/>
        <v>1209.6652453186582</v>
      </c>
      <c r="AS9" s="39">
        <f t="shared" ref="AS9:BB9" si="129">SUM(AS10:AS12)</f>
        <v>1226.1392973845695</v>
      </c>
      <c r="AT9" s="39">
        <f t="shared" si="129"/>
        <v>1251.5918850498656</v>
      </c>
      <c r="AU9" s="39">
        <f t="shared" si="129"/>
        <v>1255.1636907074744</v>
      </c>
      <c r="AV9" s="39">
        <f t="shared" si="129"/>
        <v>1281.955776494643</v>
      </c>
      <c r="AW9" s="39">
        <f t="shared" si="129"/>
        <v>1279.674479059219</v>
      </c>
      <c r="AX9" s="39">
        <f t="shared" si="129"/>
        <v>1286.5527685015049</v>
      </c>
      <c r="AY9" s="39">
        <f t="shared" si="129"/>
        <v>1305.3564136776747</v>
      </c>
      <c r="AZ9" s="39">
        <f t="shared" si="129"/>
        <v>1326.8721493314365</v>
      </c>
      <c r="BA9" s="39">
        <f t="shared" si="129"/>
        <v>1323.1722134378797</v>
      </c>
      <c r="BB9" s="39">
        <f t="shared" si="129"/>
        <v>1343.5139852503562</v>
      </c>
      <c r="BC9" s="39">
        <f t="shared" ref="BC9:BD9" si="130">SUM(BC10:BC12)</f>
        <v>1364.0726570382294</v>
      </c>
      <c r="BD9" s="39">
        <f t="shared" si="130"/>
        <v>1366.8073918989262</v>
      </c>
      <c r="BE9" s="39">
        <f t="shared" ref="BE9:DC9" si="131">SUM(BE10:BE12)</f>
        <v>1356.320816988457</v>
      </c>
      <c r="BF9" s="39">
        <f t="shared" si="131"/>
        <v>1349.0261786087858</v>
      </c>
      <c r="BG9" s="39">
        <f t="shared" si="131"/>
        <v>1333.5721826337817</v>
      </c>
      <c r="BH9" s="39">
        <f t="shared" si="131"/>
        <v>1325.4153270562715</v>
      </c>
      <c r="BI9" s="39">
        <f t="shared" si="131"/>
        <v>1341.3178195322532</v>
      </c>
      <c r="BJ9" s="39">
        <f t="shared" si="131"/>
        <v>1351.8906621643487</v>
      </c>
      <c r="BK9" s="39">
        <f t="shared" si="131"/>
        <v>1354.490454960483</v>
      </c>
      <c r="BL9" s="39">
        <f t="shared" si="131"/>
        <v>1348.741954161389</v>
      </c>
      <c r="BM9" s="39">
        <f t="shared" si="131"/>
        <v>1340.6818792675981</v>
      </c>
      <c r="BN9" s="39">
        <f t="shared" si="131"/>
        <v>1349.7951675974944</v>
      </c>
      <c r="BO9" s="39">
        <f t="shared" si="131"/>
        <v>1363.2968113485276</v>
      </c>
      <c r="BP9" s="39">
        <f t="shared" si="131"/>
        <v>1365.2764333231464</v>
      </c>
      <c r="BQ9" s="39">
        <f t="shared" si="131"/>
        <v>1371.1367900242458</v>
      </c>
      <c r="BR9" s="39">
        <f t="shared" si="131"/>
        <v>1370.6952315745834</v>
      </c>
      <c r="BS9" s="39">
        <f t="shared" si="131"/>
        <v>1379.2627378289801</v>
      </c>
      <c r="BT9" s="39">
        <f t="shared" si="131"/>
        <v>1382.0411429969674</v>
      </c>
      <c r="BU9" s="39">
        <f t="shared" si="131"/>
        <v>1373.4148281056437</v>
      </c>
      <c r="BV9" s="39">
        <f t="shared" si="131"/>
        <v>1383.9010243480107</v>
      </c>
      <c r="BW9" s="39">
        <f t="shared" si="131"/>
        <v>1389.3917093276411</v>
      </c>
      <c r="BX9" s="39">
        <f t="shared" si="131"/>
        <v>1403.549372597261</v>
      </c>
      <c r="BY9" s="39">
        <f t="shared" si="131"/>
        <v>1415.4515159458874</v>
      </c>
      <c r="BZ9" s="39">
        <f t="shared" si="131"/>
        <v>1424.5009916032109</v>
      </c>
      <c r="CA9" s="39">
        <f t="shared" si="131"/>
        <v>1430.0141316318948</v>
      </c>
      <c r="CB9" s="39">
        <f t="shared" si="131"/>
        <v>1430.8074058988159</v>
      </c>
      <c r="CC9" s="39">
        <f t="shared" si="131"/>
        <v>1434.1137634607924</v>
      </c>
      <c r="CD9" s="39">
        <f t="shared" si="131"/>
        <v>1423.1272632431858</v>
      </c>
      <c r="CE9" s="39">
        <f t="shared" si="131"/>
        <v>1416.5700974021333</v>
      </c>
      <c r="CF9" s="39">
        <f t="shared" si="131"/>
        <v>1424.0252029153955</v>
      </c>
      <c r="CG9" s="39">
        <f t="shared" si="131"/>
        <v>1430.5950050682623</v>
      </c>
      <c r="CH9" s="39">
        <f t="shared" si="131"/>
        <v>1436.1799056024388</v>
      </c>
      <c r="CI9" s="39">
        <f t="shared" si="131"/>
        <v>1430.367718353473</v>
      </c>
      <c r="CJ9" s="39">
        <f t="shared" si="131"/>
        <v>0</v>
      </c>
      <c r="CK9" s="39">
        <f t="shared" si="131"/>
        <v>0</v>
      </c>
      <c r="CL9" s="39">
        <f t="shared" si="131"/>
        <v>0</v>
      </c>
      <c r="CM9" s="39">
        <f t="shared" si="131"/>
        <v>0</v>
      </c>
      <c r="CN9" s="39">
        <f t="shared" si="131"/>
        <v>0</v>
      </c>
      <c r="CO9" s="39">
        <f t="shared" si="131"/>
        <v>0</v>
      </c>
      <c r="CP9" s="39">
        <f t="shared" si="131"/>
        <v>0</v>
      </c>
      <c r="CQ9" s="39">
        <f t="shared" si="131"/>
        <v>0</v>
      </c>
      <c r="CR9" s="39">
        <f t="shared" si="131"/>
        <v>0</v>
      </c>
      <c r="CS9" s="39">
        <f t="shared" si="131"/>
        <v>0</v>
      </c>
      <c r="CT9" s="39">
        <f t="shared" si="131"/>
        <v>0</v>
      </c>
      <c r="CU9" s="39">
        <f t="shared" si="131"/>
        <v>0</v>
      </c>
      <c r="CV9" s="39">
        <f t="shared" si="131"/>
        <v>0</v>
      </c>
      <c r="CW9" s="39">
        <f t="shared" si="131"/>
        <v>0</v>
      </c>
      <c r="CX9" s="39">
        <f t="shared" si="131"/>
        <v>0</v>
      </c>
      <c r="CY9" s="39">
        <f t="shared" si="131"/>
        <v>0</v>
      </c>
      <c r="CZ9" s="39">
        <f t="shared" si="131"/>
        <v>0</v>
      </c>
      <c r="DA9" s="39">
        <f t="shared" si="131"/>
        <v>0</v>
      </c>
      <c r="DB9" s="39">
        <f t="shared" si="131"/>
        <v>0</v>
      </c>
      <c r="DC9" s="39">
        <f t="shared" si="131"/>
        <v>0</v>
      </c>
    </row>
    <row r="10" spans="1:107" s="42" customFormat="1" ht="15.6" x14ac:dyDescent="0.25">
      <c r="A10" s="51" t="s">
        <v>95</v>
      </c>
      <c r="B10" s="41" t="s">
        <v>6</v>
      </c>
      <c r="C10" s="123">
        <v>0</v>
      </c>
      <c r="E10" s="42">
        <f t="shared" ref="E10:AR10" si="132">IF(D4="","",$C$10*D4/$C$4)</f>
        <v>0</v>
      </c>
      <c r="F10" s="42">
        <f t="shared" si="132"/>
        <v>0</v>
      </c>
      <c r="G10" s="42">
        <f t="shared" si="132"/>
        <v>0</v>
      </c>
      <c r="H10" s="42">
        <f t="shared" si="132"/>
        <v>0</v>
      </c>
      <c r="I10" s="42">
        <f t="shared" si="132"/>
        <v>0</v>
      </c>
      <c r="J10" s="42">
        <f t="shared" si="132"/>
        <v>0</v>
      </c>
      <c r="K10" s="42">
        <f t="shared" si="132"/>
        <v>0</v>
      </c>
      <c r="L10" s="42">
        <f t="shared" si="132"/>
        <v>0</v>
      </c>
      <c r="M10" s="42">
        <f t="shared" si="132"/>
        <v>0</v>
      </c>
      <c r="N10" s="42">
        <f t="shared" si="132"/>
        <v>0</v>
      </c>
      <c r="O10" s="42">
        <f t="shared" si="132"/>
        <v>0</v>
      </c>
      <c r="P10" s="42">
        <f t="shared" si="132"/>
        <v>0</v>
      </c>
      <c r="Q10" s="42">
        <f t="shared" si="132"/>
        <v>0</v>
      </c>
      <c r="R10" s="42">
        <f t="shared" si="132"/>
        <v>0</v>
      </c>
      <c r="S10" s="42">
        <f t="shared" si="132"/>
        <v>0</v>
      </c>
      <c r="T10" s="42">
        <f t="shared" si="132"/>
        <v>0</v>
      </c>
      <c r="U10" s="42">
        <f t="shared" si="132"/>
        <v>0</v>
      </c>
      <c r="V10" s="42">
        <f t="shared" si="132"/>
        <v>0</v>
      </c>
      <c r="W10" s="42">
        <f t="shared" si="132"/>
        <v>0</v>
      </c>
      <c r="X10" s="42">
        <f t="shared" si="132"/>
        <v>0</v>
      </c>
      <c r="Y10" s="42">
        <f t="shared" si="132"/>
        <v>0</v>
      </c>
      <c r="Z10" s="42">
        <f t="shared" si="132"/>
        <v>0</v>
      </c>
      <c r="AA10" s="42">
        <f t="shared" si="132"/>
        <v>0</v>
      </c>
      <c r="AB10" s="42">
        <f t="shared" si="132"/>
        <v>0</v>
      </c>
      <c r="AC10" s="42">
        <f t="shared" si="132"/>
        <v>0</v>
      </c>
      <c r="AD10" s="42">
        <f t="shared" si="132"/>
        <v>0</v>
      </c>
      <c r="AE10" s="42">
        <f t="shared" si="132"/>
        <v>0</v>
      </c>
      <c r="AF10" s="42">
        <f t="shared" si="132"/>
        <v>0</v>
      </c>
      <c r="AG10" s="42">
        <f t="shared" si="132"/>
        <v>0</v>
      </c>
      <c r="AH10" s="42">
        <f t="shared" si="132"/>
        <v>0</v>
      </c>
      <c r="AI10" s="42">
        <f t="shared" si="132"/>
        <v>0</v>
      </c>
      <c r="AJ10" s="42">
        <f t="shared" ref="AJ10" si="133">IF(AI4="","",$C$10*AI4/$C$4)</f>
        <v>0</v>
      </c>
      <c r="AK10" s="42">
        <f t="shared" ref="AK10" si="134">IF(AJ4="","",$C$10*AJ4/$C$4)</f>
        <v>0</v>
      </c>
      <c r="AL10" s="42">
        <f t="shared" ref="AL10" si="135">IF(AK4="","",$C$10*AK4/$C$4)</f>
        <v>0</v>
      </c>
      <c r="AM10" s="42">
        <f t="shared" si="132"/>
        <v>0</v>
      </c>
      <c r="AN10" s="42">
        <f t="shared" si="132"/>
        <v>0</v>
      </c>
      <c r="AO10" s="42">
        <f t="shared" si="132"/>
        <v>0</v>
      </c>
      <c r="AP10" s="42">
        <f t="shared" si="132"/>
        <v>0</v>
      </c>
      <c r="AQ10" s="42">
        <f t="shared" si="132"/>
        <v>0</v>
      </c>
      <c r="AR10" s="42">
        <f t="shared" si="132"/>
        <v>0</v>
      </c>
      <c r="AS10" s="42">
        <f t="shared" ref="AS10" si="136">IF(AR4="","",$C$10*AR4/$C$4)</f>
        <v>0</v>
      </c>
      <c r="AT10" s="42">
        <f t="shared" ref="AT10" si="137">IF(AS4="","",$C$10*AS4/$C$4)</f>
        <v>0</v>
      </c>
      <c r="AU10" s="42">
        <f t="shared" ref="AU10" si="138">IF(AT4="","",$C$10*AT4/$C$4)</f>
        <v>0</v>
      </c>
      <c r="AV10" s="42">
        <f t="shared" ref="AV10" si="139">IF(AU4="","",$C$10*AU4/$C$4)</f>
        <v>0</v>
      </c>
      <c r="AW10" s="42">
        <f t="shared" ref="AW10" si="140">IF(AV4="","",$C$10*AV4/$C$4)</f>
        <v>0</v>
      </c>
      <c r="AX10" s="42">
        <f t="shared" ref="AX10" si="141">IF(AW4="","",$C$10*AW4/$C$4)</f>
        <v>0</v>
      </c>
      <c r="AY10" s="42">
        <f t="shared" ref="AY10" si="142">IF(AX4="","",$C$10*AX4/$C$4)</f>
        <v>0</v>
      </c>
      <c r="AZ10" s="42">
        <f t="shared" ref="AZ10" si="143">IF(AY4="","",$C$10*AY4/$C$4)</f>
        <v>0</v>
      </c>
      <c r="BA10" s="42">
        <f t="shared" ref="BA10" si="144">IF(AZ4="","",$C$10*AZ4/$C$4)</f>
        <v>0</v>
      </c>
      <c r="BB10" s="42">
        <f t="shared" ref="BB10" si="145">IF(BA4="","",$C$10*BA4/$C$4)</f>
        <v>0</v>
      </c>
      <c r="BC10" s="42">
        <f t="shared" ref="BC10" si="146">IF(BB4="","",$C$10*BB4/$C$4)</f>
        <v>0</v>
      </c>
      <c r="BD10" s="42">
        <f t="shared" ref="BD10" si="147">IF(BC4="","",$C$10*BC4/$C$4)</f>
        <v>0</v>
      </c>
      <c r="BE10" s="42">
        <f t="shared" ref="BE10" si="148">IF(BD4="","",$C$10*BD4/$C$4)</f>
        <v>0</v>
      </c>
      <c r="BF10" s="42">
        <f t="shared" ref="BF10" si="149">IF(BE4="","",$C$10*BE4/$C$4)</f>
        <v>0</v>
      </c>
      <c r="BG10" s="42">
        <f t="shared" ref="BG10" si="150">IF(BF4="","",$C$10*BF4/$C$4)</f>
        <v>0</v>
      </c>
      <c r="BH10" s="42">
        <f t="shared" ref="BH10" si="151">IF(BG4="","",$C$10*BG4/$C$4)</f>
        <v>0</v>
      </c>
      <c r="BI10" s="42">
        <f t="shared" ref="BI10" si="152">IF(BH4="","",$C$10*BH4/$C$4)</f>
        <v>0</v>
      </c>
      <c r="BJ10" s="42">
        <f t="shared" ref="BJ10" si="153">IF(BI4="","",$C$10*BI4/$C$4)</f>
        <v>0</v>
      </c>
      <c r="BK10" s="42">
        <f t="shared" ref="BK10" si="154">IF(BJ4="","",$C$10*BJ4/$C$4)</f>
        <v>0</v>
      </c>
      <c r="BL10" s="42">
        <f t="shared" ref="BL10" si="155">IF(BK4="","",$C$10*BK4/$C$4)</f>
        <v>0</v>
      </c>
      <c r="BM10" s="42">
        <f t="shared" ref="BM10" si="156">IF(BL4="","",$C$10*BL4/$C$4)</f>
        <v>0</v>
      </c>
      <c r="BN10" s="42">
        <f t="shared" ref="BN10" si="157">IF(BM4="","",$C$10*BM4/$C$4)</f>
        <v>0</v>
      </c>
      <c r="BO10" s="42">
        <f t="shared" ref="BO10" si="158">IF(BN4="","",$C$10*BN4/$C$4)</f>
        <v>0</v>
      </c>
      <c r="BP10" s="42">
        <f t="shared" ref="BP10" si="159">IF(BO4="","",$C$10*BO4/$C$4)</f>
        <v>0</v>
      </c>
      <c r="BQ10" s="42">
        <f t="shared" ref="BQ10" si="160">IF(BP4="","",$C$10*BP4/$C$4)</f>
        <v>0</v>
      </c>
      <c r="BR10" s="42">
        <f t="shared" ref="BR10" si="161">IF(BQ4="","",$C$10*BQ4/$C$4)</f>
        <v>0</v>
      </c>
      <c r="BS10" s="42">
        <f t="shared" ref="BS10" si="162">IF(BR4="","",$C$10*BR4/$C$4)</f>
        <v>0</v>
      </c>
      <c r="BT10" s="42">
        <f t="shared" ref="BT10" si="163">IF(BS4="","",$C$10*BS4/$C$4)</f>
        <v>0</v>
      </c>
      <c r="BU10" s="42">
        <f t="shared" ref="BU10" si="164">IF(BT4="","",$C$10*BT4/$C$4)</f>
        <v>0</v>
      </c>
      <c r="BV10" s="42">
        <f t="shared" ref="BV10" si="165">IF(BU4="","",$C$10*BU4/$C$4)</f>
        <v>0</v>
      </c>
      <c r="BW10" s="42">
        <f t="shared" ref="BW10" si="166">IF(BV4="","",$C$10*BV4/$C$4)</f>
        <v>0</v>
      </c>
      <c r="BX10" s="42">
        <f t="shared" ref="BX10" si="167">IF(BW4="","",$C$10*BW4/$C$4)</f>
        <v>0</v>
      </c>
      <c r="BY10" s="42">
        <f t="shared" ref="BY10" si="168">IF(BX4="","",$C$10*BX4/$C$4)</f>
        <v>0</v>
      </c>
      <c r="BZ10" s="42">
        <f t="shared" ref="BZ10" si="169">IF(BY4="","",$C$10*BY4/$C$4)</f>
        <v>0</v>
      </c>
      <c r="CA10" s="42">
        <f t="shared" ref="CA10" si="170">IF(BZ4="","",$C$10*BZ4/$C$4)</f>
        <v>0</v>
      </c>
      <c r="CB10" s="42">
        <f t="shared" ref="CB10" si="171">IF(CA4="","",$C$10*CA4/$C$4)</f>
        <v>0</v>
      </c>
      <c r="CC10" s="42">
        <f t="shared" ref="CC10" si="172">IF(CB4="","",$C$10*CB4/$C$4)</f>
        <v>0</v>
      </c>
      <c r="CD10" s="42">
        <f t="shared" ref="CD10" si="173">IF(CC4="","",$C$10*CC4/$C$4)</f>
        <v>0</v>
      </c>
      <c r="CE10" s="42">
        <f t="shared" ref="CE10" si="174">IF(CD4="","",$C$10*CD4/$C$4)</f>
        <v>0</v>
      </c>
      <c r="CF10" s="42">
        <f t="shared" ref="CF10" si="175">IF(CE4="","",$C$10*CE4/$C$4)</f>
        <v>0</v>
      </c>
      <c r="CG10" s="42">
        <f t="shared" ref="CG10" si="176">IF(CF4="","",$C$10*CF4/$C$4)</f>
        <v>0</v>
      </c>
      <c r="CH10" s="42">
        <f t="shared" ref="CH10" si="177">IF(CG4="","",$C$10*CG4/$C$4)</f>
        <v>0</v>
      </c>
      <c r="CI10" s="42">
        <f t="shared" ref="CI10" si="178">IF(CH4="","",$C$10*CH4/$C$4)</f>
        <v>0</v>
      </c>
      <c r="CJ10" s="42" t="str">
        <f t="shared" ref="CJ10" si="179">IF(CI4="","",$C$10*CI4/$C$4)</f>
        <v/>
      </c>
      <c r="CK10" s="42" t="str">
        <f t="shared" ref="CK10" si="180">IF(CJ4="","",$C$10*CJ4/$C$4)</f>
        <v/>
      </c>
      <c r="CL10" s="42" t="str">
        <f t="shared" ref="CL10" si="181">IF(CK4="","",$C$10*CK4/$C$4)</f>
        <v/>
      </c>
      <c r="CM10" s="42" t="str">
        <f t="shared" ref="CM10" si="182">IF(CL4="","",$C$10*CL4/$C$4)</f>
        <v/>
      </c>
      <c r="CN10" s="42" t="str">
        <f t="shared" ref="CN10" si="183">IF(CM4="","",$C$10*CM4/$C$4)</f>
        <v/>
      </c>
      <c r="CO10" s="42" t="str">
        <f t="shared" ref="CO10" si="184">IF(CN4="","",$C$10*CN4/$C$4)</f>
        <v/>
      </c>
      <c r="CP10" s="42" t="str">
        <f t="shared" ref="CP10" si="185">IF(CO4="","",$C$10*CO4/$C$4)</f>
        <v/>
      </c>
      <c r="CQ10" s="42" t="str">
        <f t="shared" ref="CQ10" si="186">IF(CP4="","",$C$10*CP4/$C$4)</f>
        <v/>
      </c>
      <c r="CR10" s="42" t="str">
        <f t="shared" ref="CR10" si="187">IF(CQ4="","",$C$10*CQ4/$C$4)</f>
        <v/>
      </c>
      <c r="CS10" s="42" t="str">
        <f t="shared" ref="CS10" si="188">IF(CR4="","",$C$10*CR4/$C$4)</f>
        <v/>
      </c>
      <c r="CT10" s="42" t="str">
        <f t="shared" ref="CT10" si="189">IF(CS4="","",$C$10*CS4/$C$4)</f>
        <v/>
      </c>
      <c r="CU10" s="42" t="str">
        <f t="shared" ref="CU10" si="190">IF(CT4="","",$C$10*CT4/$C$4)</f>
        <v/>
      </c>
      <c r="CV10" s="42" t="str">
        <f t="shared" ref="CV10" si="191">IF(CU4="","",$C$10*CU4/$C$4)</f>
        <v/>
      </c>
      <c r="CW10" s="42" t="str">
        <f t="shared" ref="CW10" si="192">IF(CV4="","",$C$10*CV4/$C$4)</f>
        <v/>
      </c>
      <c r="CX10" s="42" t="str">
        <f t="shared" ref="CX10" si="193">IF(CW4="","",$C$10*CW4/$C$4)</f>
        <v/>
      </c>
      <c r="CY10" s="42" t="str">
        <f t="shared" ref="CY10" si="194">IF(CX4="","",$C$10*CX4/$C$4)</f>
        <v/>
      </c>
      <c r="CZ10" s="42" t="str">
        <f t="shared" ref="CZ10" si="195">IF(CY4="","",$C$10*CY4/$C$4)</f>
        <v/>
      </c>
      <c r="DA10" s="42" t="str">
        <f t="shared" ref="DA10" si="196">IF(CZ4="","",$C$10*CZ4/$C$4)</f>
        <v/>
      </c>
      <c r="DB10" s="42" t="str">
        <f t="shared" ref="DB10" si="197">IF(DA4="","",$C$10*DA4/$C$4)</f>
        <v/>
      </c>
      <c r="DC10" s="42" t="str">
        <f t="shared" ref="DC10" si="198">IF(DB4="","",$C$10*DB4/$C$4)</f>
        <v/>
      </c>
    </row>
    <row r="11" spans="1:107" s="42" customFormat="1" ht="15.6" x14ac:dyDescent="0.25">
      <c r="A11" s="51" t="s">
        <v>96</v>
      </c>
      <c r="B11" s="41" t="s">
        <v>6</v>
      </c>
      <c r="C11" s="123">
        <v>653.37</v>
      </c>
      <c r="E11" s="42">
        <f t="shared" ref="E11:AR11" si="199">IF(D4="","",$C$11*D4/$C$4)</f>
        <v>686.05610472426793</v>
      </c>
      <c r="F11" s="42">
        <f t="shared" si="199"/>
        <v>687.64052990838877</v>
      </c>
      <c r="G11" s="42">
        <f t="shared" si="199"/>
        <v>688.81417819292244</v>
      </c>
      <c r="H11" s="42">
        <f t="shared" si="199"/>
        <v>691.39620441889701</v>
      </c>
      <c r="I11" s="42">
        <f t="shared" si="199"/>
        <v>697.49917549847316</v>
      </c>
      <c r="J11" s="42">
        <f t="shared" si="199"/>
        <v>705.30393659062327</v>
      </c>
      <c r="K11" s="42">
        <f t="shared" si="199"/>
        <v>702.78059277887553</v>
      </c>
      <c r="L11" s="42">
        <f t="shared" si="199"/>
        <v>708.47278695886473</v>
      </c>
      <c r="M11" s="42">
        <f t="shared" si="199"/>
        <v>713.57815699658704</v>
      </c>
      <c r="N11" s="42">
        <f t="shared" si="199"/>
        <v>717.27514909286867</v>
      </c>
      <c r="O11" s="42">
        <f t="shared" si="199"/>
        <v>719.21166876234952</v>
      </c>
      <c r="P11" s="42">
        <f t="shared" si="199"/>
        <v>717.74460840668223</v>
      </c>
      <c r="Q11" s="42">
        <f t="shared" si="199"/>
        <v>717.74460840668223</v>
      </c>
      <c r="R11" s="42">
        <f t="shared" si="199"/>
        <v>717.92065564936229</v>
      </c>
      <c r="S11" s="42">
        <f t="shared" si="199"/>
        <v>717.92065564936229</v>
      </c>
      <c r="T11" s="42">
        <f t="shared" si="199"/>
        <v>723.37812017244471</v>
      </c>
      <c r="U11" s="42">
        <f t="shared" si="199"/>
        <v>719.38771600502957</v>
      </c>
      <c r="V11" s="42">
        <f t="shared" si="199"/>
        <v>718.85957427698941</v>
      </c>
      <c r="W11" s="42">
        <f t="shared" si="199"/>
        <v>719.38771600502957</v>
      </c>
      <c r="X11" s="42">
        <f t="shared" si="199"/>
        <v>720.38531704688353</v>
      </c>
      <c r="Y11" s="42">
        <f t="shared" si="199"/>
        <v>724.96254535656556</v>
      </c>
      <c r="Z11" s="42">
        <f t="shared" si="199"/>
        <v>725.90146398419256</v>
      </c>
      <c r="AA11" s="42">
        <f t="shared" si="199"/>
        <v>730.12659780851448</v>
      </c>
      <c r="AB11" s="42">
        <f t="shared" si="199"/>
        <v>729.48109125202086</v>
      </c>
      <c r="AC11" s="42">
        <f t="shared" si="199"/>
        <v>729.8918681516077</v>
      </c>
      <c r="AD11" s="42">
        <f t="shared" si="199"/>
        <v>740.68943236931909</v>
      </c>
      <c r="AE11" s="42">
        <f t="shared" si="199"/>
        <v>752.24986797197766</v>
      </c>
      <c r="AF11" s="42">
        <f t="shared" si="199"/>
        <v>768.97435602658527</v>
      </c>
      <c r="AG11" s="42">
        <f t="shared" si="199"/>
        <v>780.12401472965678</v>
      </c>
      <c r="AH11" s="42">
        <f t="shared" si="199"/>
        <v>798.66765762529178</v>
      </c>
      <c r="AI11" s="42">
        <f t="shared" si="199"/>
        <v>802.83410903538709</v>
      </c>
      <c r="AJ11" s="42">
        <f t="shared" ref="AJ11" si="200">IF(AI4="","",$C$11*AI4/$C$4)</f>
        <v>813.51430842464515</v>
      </c>
      <c r="AK11" s="42">
        <f t="shared" ref="AK11" si="201">IF(AJ4="","",$C$11*AJ4/$C$4)</f>
        <v>817.91548949164712</v>
      </c>
      <c r="AL11" s="42">
        <f t="shared" ref="AL11" si="202">IF(AK4="","",$C$11*AK4/$C$4)</f>
        <v>825.83761541225078</v>
      </c>
      <c r="AM11" s="42">
        <f t="shared" si="199"/>
        <v>836.07800184336247</v>
      </c>
      <c r="AN11" s="42">
        <f t="shared" si="199"/>
        <v>846.44536906622022</v>
      </c>
      <c r="AO11" s="42">
        <f t="shared" si="199"/>
        <v>866.44584605712237</v>
      </c>
      <c r="AP11" s="42">
        <f t="shared" si="199"/>
        <v>896.66728938386916</v>
      </c>
      <c r="AQ11" s="42">
        <f t="shared" si="199"/>
        <v>920.96180887372009</v>
      </c>
      <c r="AR11" s="42">
        <f t="shared" si="199"/>
        <v>942.73298455182328</v>
      </c>
      <c r="AS11" s="42">
        <f t="shared" ref="AS11" si="203">IF(AR4="","",$C$11*AR4/$C$4)</f>
        <v>955.87784533860247</v>
      </c>
      <c r="AT11" s="42">
        <f t="shared" ref="AT11" si="204">IF(AS4="","",$C$11*AS4/$C$4)</f>
        <v>979.05739895814622</v>
      </c>
      <c r="AU11" s="42">
        <f t="shared" ref="AU11" si="205">IF(AT4="","",$C$11*AT4/$C$4)</f>
        <v>981.22864828453385</v>
      </c>
      <c r="AV11" s="42">
        <f t="shared" ref="AV11" si="206">IF(AU4="","",$C$11*AU4/$C$4)</f>
        <v>1005.8165798455183</v>
      </c>
      <c r="AW11" s="42">
        <f t="shared" ref="AW11" si="207">IF(AV4="","",$C$11*AV4/$C$4)</f>
        <v>1000.711209807796</v>
      </c>
      <c r="AX11" s="42">
        <f t="shared" ref="AX11" si="208">IF(AW4="","",$C$11*AW4/$C$4)</f>
        <v>1004.9950260463444</v>
      </c>
      <c r="AY11" s="42">
        <f t="shared" ref="AY11" si="209">IF(AX4="","",$C$11*AX4/$C$4)</f>
        <v>1021.7781965151787</v>
      </c>
      <c r="AZ11" s="42">
        <f t="shared" ref="AZ11" si="210">IF(AY4="","",$C$11*AY4/$C$4)</f>
        <v>1040.7912987246273</v>
      </c>
      <c r="BA11" s="42">
        <f t="shared" ref="BA11" si="211">IF(AZ4="","",$C$11*AZ4/$C$4)</f>
        <v>1033.8080914316506</v>
      </c>
      <c r="BB11" s="42">
        <f t="shared" ref="BB11" si="212">IF(BA4="","",$C$11*BA4/$C$4)</f>
        <v>1049.0068367163642</v>
      </c>
      <c r="BC11" s="42">
        <f t="shared" ref="BC11" si="213">IF(BB4="","",$C$11*BB4/$C$4)</f>
        <v>1064.6750413148914</v>
      </c>
      <c r="BD11" s="42">
        <f t="shared" ref="BD11" si="214">IF(BC4="","",$C$11*BC4/$C$4)</f>
        <v>1064.2642644153045</v>
      </c>
      <c r="BE11" s="42">
        <f t="shared" ref="BE11" si="215">IF(BD4="","",$C$11*BD4/$C$4)</f>
        <v>1051.4128156996587</v>
      </c>
      <c r="BF11" s="42">
        <f t="shared" ref="BF11" si="216">IF(BE4="","",$C$11*BE4/$C$4)</f>
        <v>1042.7865008083347</v>
      </c>
      <c r="BG11" s="42">
        <f t="shared" ref="BG11" si="217">IF(BF4="","",$C$11*BF4/$C$4)</f>
        <v>1026.4141072390873</v>
      </c>
      <c r="BH11" s="42">
        <f t="shared" ref="BH11" si="218">IF(BG4="","",$C$11*BG4/$C$4)</f>
        <v>1018.2572516615771</v>
      </c>
      <c r="BI11" s="42">
        <f t="shared" ref="BI11" si="219">IF(BH4="","",$C$11*BH4/$C$4)</f>
        <v>1030.4631938207292</v>
      </c>
      <c r="BJ11" s="42">
        <f t="shared" ref="BJ11" si="220">IF(BI4="","",$C$11*BI4/$C$4)</f>
        <v>1039.3829207831866</v>
      </c>
      <c r="BK11" s="42">
        <f t="shared" ref="BK11" si="221">IF(BJ4="","",$C$11*BJ4/$C$4)</f>
        <v>1041.2020756242141</v>
      </c>
      <c r="BL11" s="42">
        <f t="shared" ref="BL11" si="222">IF(BK4="","",$C$11*BK4/$C$4)</f>
        <v>1033.9841386743308</v>
      </c>
      <c r="BM11" s="42">
        <f t="shared" ref="BM11" si="223">IF(BL4="","",$C$11*BL4/$C$4)</f>
        <v>1024.4775875696066</v>
      </c>
      <c r="BN11" s="42">
        <f t="shared" ref="BN11" si="224">IF(BM4="","",$C$11*BM4/$C$4)</f>
        <v>1030.6979234776361</v>
      </c>
      <c r="BO11" s="42">
        <f t="shared" ref="BO11" si="225">IF(BN4="","",$C$11*BN4/$C$4)</f>
        <v>1040.7326163104005</v>
      </c>
      <c r="BP11" s="42">
        <f t="shared" ref="BP11" si="226">IF(BO4="","",$C$11*BO4/$C$4)</f>
        <v>1040.4392042392672</v>
      </c>
      <c r="BQ11" s="42">
        <f t="shared" ref="BQ11" si="227">IF(BP4="","",$C$11*BP4/$C$4)</f>
        <v>1044.3709259924556</v>
      </c>
      <c r="BR11" s="42">
        <f t="shared" ref="BR11" si="228">IF(BQ4="","",$C$11*BQ4/$C$4)</f>
        <v>1042.5517711514281</v>
      </c>
      <c r="BS11" s="42">
        <f t="shared" ref="BS11" si="229">IF(BR4="","",$C$11*BR4/$C$4)</f>
        <v>1050.0631201724448</v>
      </c>
      <c r="BT11" s="42">
        <f t="shared" ref="BT11" si="230">IF(BS4="","",$C$11*BS4/$C$4)</f>
        <v>1052.1756870846057</v>
      </c>
      <c r="BU11" s="42">
        <f t="shared" ref="BU11" si="231">IF(BT4="","",$C$11*BT4/$C$4)</f>
        <v>1043.5493721932819</v>
      </c>
      <c r="BV11" s="42">
        <f t="shared" ref="BV11" si="232">IF(BU4="","",$C$11*BU4/$C$4)</f>
        <v>1053.231970540686</v>
      </c>
      <c r="BW11" s="42">
        <f t="shared" ref="BW11" si="233">IF(BV4="","",$C$11*BV4/$C$4)</f>
        <v>1059.1588943775821</v>
      </c>
      <c r="BX11" s="42">
        <f t="shared" ref="BX11" si="234">IF(BW4="","",$C$11*BW4/$C$4)</f>
        <v>1072.4211199928147</v>
      </c>
      <c r="BY11" s="42">
        <f t="shared" ref="BY11" si="235">IF(BX4="","",$C$11*BX4/$C$4)</f>
        <v>1082.8079073109395</v>
      </c>
      <c r="BZ11" s="42">
        <f t="shared" ref="BZ11" si="236">IF(BY4="","",$C$11*BY4/$C$4)</f>
        <v>1088.7348311478354</v>
      </c>
      <c r="CA11" s="42">
        <f t="shared" ref="CA11" si="237">IF(BZ4="","",$C$11*BZ4/$C$4)</f>
        <v>1090.4366211604095</v>
      </c>
      <c r="CB11" s="42">
        <f t="shared" ref="CB11" si="238">IF(CA4="","",$C$11*CA4/$C$4)</f>
        <v>1089.4390201185558</v>
      </c>
      <c r="CC11" s="42">
        <f t="shared" ref="CC11" si="239">IF(CB4="","",$C$11*CB4/$C$4)</f>
        <v>1090.4953035746362</v>
      </c>
      <c r="CD11" s="42">
        <f t="shared" ref="CD11" si="240">IF(CC4="","",$C$11*CC4/$C$4)</f>
        <v>1078.4067262439376</v>
      </c>
      <c r="CE11" s="42">
        <f t="shared" ref="CE11" si="241">IF(CD4="","",$C$11*CD4/$C$4)</f>
        <v>1071.4822013651878</v>
      </c>
      <c r="CF11" s="42">
        <f t="shared" ref="CF11" si="242">IF(CE4="","",$C$11*CE4/$C$4)</f>
        <v>1077.9959493443505</v>
      </c>
      <c r="CG11" s="42">
        <f t="shared" ref="CG11" si="243">IF(CF4="","",$C$11*CF4/$C$4)</f>
        <v>1083.9228731812468</v>
      </c>
      <c r="CH11" s="42">
        <f t="shared" ref="CH11" si="244">IF(CG4="","",$C$11*CG4/$C$4)</f>
        <v>1088.3827366624753</v>
      </c>
      <c r="CI11" s="42">
        <f t="shared" ref="CI11" si="245">IF(CH4="","",$C$11*CH4/$C$4)</f>
        <v>1081.9276710975391</v>
      </c>
      <c r="CJ11" s="42" t="str">
        <f t="shared" ref="CJ11" si="246">IF(CI4="","",$C$11*CI4/$C$4)</f>
        <v/>
      </c>
      <c r="CK11" s="42" t="str">
        <f t="shared" ref="CK11" si="247">IF(CJ4="","",$C$11*CJ4/$C$4)</f>
        <v/>
      </c>
      <c r="CL11" s="42" t="str">
        <f t="shared" ref="CL11" si="248">IF(CK4="","",$C$11*CK4/$C$4)</f>
        <v/>
      </c>
      <c r="CM11" s="42" t="str">
        <f t="shared" ref="CM11" si="249">IF(CL4="","",$C$11*CL4/$C$4)</f>
        <v/>
      </c>
      <c r="CN11" s="42" t="str">
        <f t="shared" ref="CN11" si="250">IF(CM4="","",$C$11*CM4/$C$4)</f>
        <v/>
      </c>
      <c r="CO11" s="42" t="str">
        <f t="shared" ref="CO11" si="251">IF(CN4="","",$C$11*CN4/$C$4)</f>
        <v/>
      </c>
      <c r="CP11" s="42" t="str">
        <f t="shared" ref="CP11" si="252">IF(CO4="","",$C$11*CO4/$C$4)</f>
        <v/>
      </c>
      <c r="CQ11" s="42" t="str">
        <f t="shared" ref="CQ11" si="253">IF(CP4="","",$C$11*CP4/$C$4)</f>
        <v/>
      </c>
      <c r="CR11" s="42" t="str">
        <f t="shared" ref="CR11" si="254">IF(CQ4="","",$C$11*CQ4/$C$4)</f>
        <v/>
      </c>
      <c r="CS11" s="42" t="str">
        <f t="shared" ref="CS11" si="255">IF(CR4="","",$C$11*CR4/$C$4)</f>
        <v/>
      </c>
      <c r="CT11" s="42" t="str">
        <f t="shared" ref="CT11" si="256">IF(CS4="","",$C$11*CS4/$C$4)</f>
        <v/>
      </c>
      <c r="CU11" s="42" t="str">
        <f t="shared" ref="CU11" si="257">IF(CT4="","",$C$11*CT4/$C$4)</f>
        <v/>
      </c>
      <c r="CV11" s="42" t="str">
        <f t="shared" ref="CV11" si="258">IF(CU4="","",$C$11*CU4/$C$4)</f>
        <v/>
      </c>
      <c r="CW11" s="42" t="str">
        <f t="shared" ref="CW11" si="259">IF(CV4="","",$C$11*CV4/$C$4)</f>
        <v/>
      </c>
      <c r="CX11" s="42" t="str">
        <f t="shared" ref="CX11" si="260">IF(CW4="","",$C$11*CW4/$C$4)</f>
        <v/>
      </c>
      <c r="CY11" s="42" t="str">
        <f t="shared" ref="CY11" si="261">IF(CX4="","",$C$11*CX4/$C$4)</f>
        <v/>
      </c>
      <c r="CZ11" s="42" t="str">
        <f t="shared" ref="CZ11" si="262">IF(CY4="","",$C$11*CY4/$C$4)</f>
        <v/>
      </c>
      <c r="DA11" s="42" t="str">
        <f t="shared" ref="DA11" si="263">IF(CZ4="","",$C$11*CZ4/$C$4)</f>
        <v/>
      </c>
      <c r="DB11" s="42" t="str">
        <f t="shared" ref="DB11" si="264">IF(DA4="","",$C$11*DA4/$C$4)</f>
        <v/>
      </c>
      <c r="DC11" s="42" t="str">
        <f t="shared" ref="DC11" si="265">IF(DB4="","",$C$11*DB4/$C$4)</f>
        <v/>
      </c>
    </row>
    <row r="12" spans="1:107" s="42" customFormat="1" ht="15.6" x14ac:dyDescent="0.25">
      <c r="A12" s="51" t="s">
        <v>7</v>
      </c>
      <c r="B12" s="41" t="s">
        <v>6</v>
      </c>
      <c r="C12" s="283">
        <v>213.78</v>
      </c>
      <c r="E12" s="42">
        <f t="shared" ref="E12:AR12" si="266">IF(D5="","",$C$12*D5/$C$5)</f>
        <v>229.59939856084202</v>
      </c>
      <c r="F12" s="42">
        <f t="shared" si="266"/>
        <v>230.97699495220706</v>
      </c>
      <c r="G12" s="42">
        <f t="shared" si="266"/>
        <v>232.30867146385998</v>
      </c>
      <c r="H12" s="42">
        <f t="shared" si="266"/>
        <v>233.31890881752764</v>
      </c>
      <c r="I12" s="42">
        <f t="shared" si="266"/>
        <v>234.46690581033189</v>
      </c>
      <c r="J12" s="42">
        <f t="shared" si="266"/>
        <v>235.20162388572655</v>
      </c>
      <c r="K12" s="42">
        <f t="shared" si="266"/>
        <v>235.82154226184082</v>
      </c>
      <c r="L12" s="42">
        <f t="shared" si="266"/>
        <v>236.34962087853077</v>
      </c>
      <c r="M12" s="42">
        <f t="shared" si="266"/>
        <v>236.55626033723556</v>
      </c>
      <c r="N12" s="42">
        <f t="shared" si="266"/>
        <v>237.08433895392548</v>
      </c>
      <c r="O12" s="42">
        <f t="shared" si="266"/>
        <v>237.4746579314789</v>
      </c>
      <c r="P12" s="42">
        <f t="shared" si="266"/>
        <v>237.72721726989585</v>
      </c>
      <c r="Q12" s="42">
        <f t="shared" si="266"/>
        <v>237.72721726989585</v>
      </c>
      <c r="R12" s="42">
        <f t="shared" si="266"/>
        <v>239.33441305982169</v>
      </c>
      <c r="S12" s="42">
        <f t="shared" si="266"/>
        <v>240.94160884974761</v>
      </c>
      <c r="T12" s="42">
        <f t="shared" si="266"/>
        <v>242.29624530125659</v>
      </c>
      <c r="U12" s="42">
        <f t="shared" si="266"/>
        <v>242.68656427881004</v>
      </c>
      <c r="V12" s="42">
        <f t="shared" si="266"/>
        <v>241.90592632370314</v>
      </c>
      <c r="W12" s="42">
        <f t="shared" si="266"/>
        <v>241.01048866931586</v>
      </c>
      <c r="X12" s="42">
        <f t="shared" si="266"/>
        <v>241.01048866931586</v>
      </c>
      <c r="Y12" s="42">
        <f t="shared" si="266"/>
        <v>240.98752872945977</v>
      </c>
      <c r="Z12" s="42">
        <f t="shared" si="266"/>
        <v>241.7452067447106</v>
      </c>
      <c r="AA12" s="42">
        <f t="shared" si="266"/>
        <v>241.60744710557407</v>
      </c>
      <c r="AB12" s="42">
        <f t="shared" si="266"/>
        <v>241.26304800773281</v>
      </c>
      <c r="AC12" s="42">
        <f t="shared" si="266"/>
        <v>242.18144560197615</v>
      </c>
      <c r="AD12" s="42">
        <f t="shared" si="266"/>
        <v>243.16872301578778</v>
      </c>
      <c r="AE12" s="42">
        <f t="shared" si="266"/>
        <v>244.70703898614542</v>
      </c>
      <c r="AF12" s="42">
        <f t="shared" si="266"/>
        <v>245.94687573837396</v>
      </c>
      <c r="AG12" s="42">
        <f t="shared" si="266"/>
        <v>247.41631188916338</v>
      </c>
      <c r="AH12" s="42">
        <f t="shared" si="266"/>
        <v>249.89598539362046</v>
      </c>
      <c r="AI12" s="42">
        <f t="shared" si="266"/>
        <v>249.75822575448396</v>
      </c>
      <c r="AJ12" s="42">
        <f t="shared" ref="AJ12" si="267">IF(AI5="","",$C$12*AI5/$C$5)</f>
        <v>250.58478358930296</v>
      </c>
      <c r="AK12" s="42">
        <f t="shared" ref="AK12" si="268">IF(AJ5="","",$C$12*AJ5/$C$5)</f>
        <v>251.68686070239502</v>
      </c>
      <c r="AL12" s="42">
        <f t="shared" ref="AL12" si="269">IF(AK5="","",$C$12*AK5/$C$5)</f>
        <v>252.65117817635056</v>
      </c>
      <c r="AM12" s="42">
        <f t="shared" si="266"/>
        <v>253.40913171087959</v>
      </c>
      <c r="AN12" s="42">
        <f t="shared" si="266"/>
        <v>253.93693480829126</v>
      </c>
      <c r="AO12" s="42">
        <f t="shared" si="266"/>
        <v>255.7966899366341</v>
      </c>
      <c r="AP12" s="42">
        <f t="shared" si="266"/>
        <v>260.04427881000964</v>
      </c>
      <c r="AQ12" s="42">
        <f t="shared" si="266"/>
        <v>264.29186768338525</v>
      </c>
      <c r="AR12" s="42">
        <f t="shared" si="266"/>
        <v>266.93226076683493</v>
      </c>
      <c r="AS12" s="42">
        <f t="shared" ref="AS12" si="270">IF(AR5="","",$C$12*AR5/$C$5)</f>
        <v>270.26145204596713</v>
      </c>
      <c r="AT12" s="42">
        <f t="shared" ref="AT12" si="271">IF(AS5="","",$C$12*AS5/$C$5)</f>
        <v>272.53448609171949</v>
      </c>
      <c r="AU12" s="42">
        <f t="shared" ref="AU12" si="272">IF(AT5="","",$C$12*AT5/$C$5)</f>
        <v>273.93504242294063</v>
      </c>
      <c r="AV12" s="42">
        <f t="shared" ref="AV12" si="273">IF(AU5="","",$C$12*AU5/$C$5)</f>
        <v>276.1391966491247</v>
      </c>
      <c r="AW12" s="42">
        <f t="shared" ref="AW12" si="274">IF(AV5="","",$C$12*AV5/$C$5)</f>
        <v>278.96326925142307</v>
      </c>
      <c r="AX12" s="42">
        <f t="shared" ref="AX12" si="275">IF(AW5="","",$C$12*AW5/$C$5)</f>
        <v>281.55774245516056</v>
      </c>
      <c r="AY12" s="42">
        <f t="shared" ref="AY12" si="276">IF(AX5="","",$C$12*AX5/$C$5)</f>
        <v>283.578217162496</v>
      </c>
      <c r="AZ12" s="42">
        <f t="shared" ref="AZ12" si="277">IF(AY5="","",$C$12*AY5/$C$5)</f>
        <v>286.08085060680912</v>
      </c>
      <c r="BA12" s="42">
        <f t="shared" ref="BA12" si="278">IF(AZ5="","",$C$12*AZ5/$C$5)</f>
        <v>289.36412200622919</v>
      </c>
      <c r="BB12" s="42">
        <f t="shared" ref="BB12" si="279">IF(BA5="","",$C$12*BA5/$C$5)</f>
        <v>294.50714853399205</v>
      </c>
      <c r="BC12" s="42">
        <f t="shared" ref="BC12" si="280">IF(BB5="","",$C$12*BB5/$C$5)</f>
        <v>299.39761572333799</v>
      </c>
      <c r="BD12" s="42">
        <f t="shared" ref="BD12" si="281">IF(BC5="","",$C$12*BC5/$C$5)</f>
        <v>302.54312748362156</v>
      </c>
      <c r="BE12" s="42">
        <f t="shared" ref="BE12" si="282">IF(BD5="","",$C$12*BD5/$C$5)</f>
        <v>304.90800128879823</v>
      </c>
      <c r="BF12" s="42">
        <f t="shared" ref="BF12" si="283">IF(BE5="","",$C$12*BE5/$C$5)</f>
        <v>306.23967780045109</v>
      </c>
      <c r="BG12" s="42">
        <f t="shared" ref="BG12" si="284">IF(BF5="","",$C$12*BF5/$C$5)</f>
        <v>307.15807539469449</v>
      </c>
      <c r="BH12" s="42">
        <f t="shared" ref="BH12" si="285">IF(BG5="","",$C$12*BG5/$C$5)</f>
        <v>307.15807539469449</v>
      </c>
      <c r="BI12" s="42">
        <f t="shared" ref="BI12" si="286">IF(BH5="","",$C$12*BH5/$C$5)</f>
        <v>310.85462571152397</v>
      </c>
      <c r="BJ12" s="42">
        <f t="shared" ref="BJ12" si="287">IF(BI5="","",$C$12*BI5/$C$5)</f>
        <v>312.50774138116208</v>
      </c>
      <c r="BK12" s="42">
        <f t="shared" ref="BK12" si="288">IF(BJ5="","",$C$12*BJ5/$C$5)</f>
        <v>313.28837933626892</v>
      </c>
      <c r="BL12" s="42">
        <f t="shared" ref="BL12" si="289">IF(BK5="","",$C$12*BK5/$C$5)</f>
        <v>314.75781548705834</v>
      </c>
      <c r="BM12" s="42">
        <f t="shared" ref="BM12" si="290">IF(BL5="","",$C$12*BL5/$C$5)</f>
        <v>316.20429169799161</v>
      </c>
      <c r="BN12" s="42">
        <f t="shared" ref="BN12" si="291">IF(BM5="","",$C$12*BM5/$C$5)</f>
        <v>319.0972441198582</v>
      </c>
      <c r="BO12" s="42">
        <f t="shared" ref="BO12" si="292">IF(BN5="","",$C$12*BN5/$C$5)</f>
        <v>322.56419503812697</v>
      </c>
      <c r="BP12" s="42">
        <f t="shared" ref="BP12" si="293">IF(BO5="","",$C$12*BO5/$C$5)</f>
        <v>324.83722908387927</v>
      </c>
      <c r="BQ12" s="42">
        <f t="shared" ref="BQ12" si="294">IF(BP5="","",$C$12*BP5/$C$5)</f>
        <v>326.76586403179033</v>
      </c>
      <c r="BR12" s="42">
        <f t="shared" ref="BR12" si="295">IF(BQ5="","",$C$12*BQ5/$C$5)</f>
        <v>328.14346042315537</v>
      </c>
      <c r="BS12" s="42">
        <f t="shared" ref="BS12" si="296">IF(BR5="","",$C$12*BR5/$C$5)</f>
        <v>329.19961765653528</v>
      </c>
      <c r="BT12" s="42">
        <f t="shared" ref="BT12" si="297">IF(BS5="","",$C$12*BS5/$C$5)</f>
        <v>329.86545591236171</v>
      </c>
      <c r="BU12" s="42">
        <f t="shared" ref="BU12" si="298">IF(BT5="","",$C$12*BT5/$C$5)</f>
        <v>329.86545591236171</v>
      </c>
      <c r="BV12" s="42">
        <f t="shared" ref="BV12" si="299">IF(BU5="","",$C$12*BU5/$C$5)</f>
        <v>330.6690538073247</v>
      </c>
      <c r="BW12" s="42">
        <f t="shared" ref="BW12" si="300">IF(BV5="","",$C$12*BV5/$C$5)</f>
        <v>330.23281495005909</v>
      </c>
      <c r="BX12" s="42">
        <f t="shared" ref="BX12" si="301">IF(BW5="","",$C$12*BW5/$C$5)</f>
        <v>331.12825260444635</v>
      </c>
      <c r="BY12" s="42">
        <f t="shared" ref="BY12" si="302">IF(BX5="","",$C$12*BX5/$C$5)</f>
        <v>332.6436086349479</v>
      </c>
      <c r="BZ12" s="42">
        <f t="shared" ref="BZ12" si="303">IF(BY5="","",$C$12*BY5/$C$5)</f>
        <v>335.76616045537537</v>
      </c>
      <c r="CA12" s="42">
        <f t="shared" ref="CA12" si="304">IF(BZ5="","",$C$12*BZ5/$C$5)</f>
        <v>339.57751047148537</v>
      </c>
      <c r="CB12" s="42">
        <f t="shared" ref="CB12" si="305">IF(CA5="","",$C$12*CA5/$C$5)</f>
        <v>341.36838578025993</v>
      </c>
      <c r="CC12" s="42">
        <f t="shared" ref="CC12" si="306">IF(CB5="","",$C$12*CB5/$C$5)</f>
        <v>343.61845988615619</v>
      </c>
      <c r="CD12" s="42">
        <f t="shared" ref="CD12" si="307">IF(CC5="","",$C$12*CC5/$C$5)</f>
        <v>344.72053699924817</v>
      </c>
      <c r="CE12" s="42">
        <f t="shared" ref="CE12" si="308">IF(CD5="","",$C$12*CD5/$C$5)</f>
        <v>345.08789603694555</v>
      </c>
      <c r="CF12" s="42">
        <f t="shared" ref="CF12" si="309">IF(CE5="","",$C$12*CE5/$C$5)</f>
        <v>346.02925357104499</v>
      </c>
      <c r="CG12" s="42">
        <f t="shared" ref="CG12" si="310">IF(CF5="","",$C$12*CF5/$C$5)</f>
        <v>346.67213188701538</v>
      </c>
      <c r="CH12" s="42">
        <f t="shared" ref="CH12" si="311">IF(CG5="","",$C$12*CG5/$C$5)</f>
        <v>347.79716893996346</v>
      </c>
      <c r="CI12" s="42">
        <f t="shared" ref="CI12" si="312">IF(CH5="","",$C$12*CH5/$C$5)</f>
        <v>348.44004725593385</v>
      </c>
      <c r="CJ12" s="42" t="str">
        <f t="shared" ref="CJ12" si="313">IF(CI5="","",$C$12*CI5/$C$5)</f>
        <v/>
      </c>
      <c r="CK12" s="42" t="str">
        <f t="shared" ref="CK12" si="314">IF(CJ5="","",$C$12*CJ5/$C$5)</f>
        <v/>
      </c>
      <c r="CL12" s="42" t="str">
        <f t="shared" ref="CL12" si="315">IF(CK5="","",$C$12*CK5/$C$5)</f>
        <v/>
      </c>
      <c r="CM12" s="42" t="str">
        <f t="shared" ref="CM12" si="316">IF(CL5="","",$C$12*CL5/$C$5)</f>
        <v/>
      </c>
      <c r="CN12" s="42" t="str">
        <f t="shared" ref="CN12" si="317">IF(CM5="","",$C$12*CM5/$C$5)</f>
        <v/>
      </c>
      <c r="CO12" s="42" t="str">
        <f t="shared" ref="CO12" si="318">IF(CN5="","",$C$12*CN5/$C$5)</f>
        <v/>
      </c>
      <c r="CP12" s="42" t="str">
        <f t="shared" ref="CP12" si="319">IF(CO5="","",$C$12*CO5/$C$5)</f>
        <v/>
      </c>
      <c r="CQ12" s="42" t="str">
        <f t="shared" ref="CQ12" si="320">IF(CP5="","",$C$12*CP5/$C$5)</f>
        <v/>
      </c>
      <c r="CR12" s="42" t="str">
        <f t="shared" ref="CR12" si="321">IF(CQ5="","",$C$12*CQ5/$C$5)</f>
        <v/>
      </c>
      <c r="CS12" s="42" t="str">
        <f t="shared" ref="CS12" si="322">IF(CR5="","",$C$12*CR5/$C$5)</f>
        <v/>
      </c>
      <c r="CT12" s="42" t="str">
        <f t="shared" ref="CT12" si="323">IF(CS5="","",$C$12*CS5/$C$5)</f>
        <v/>
      </c>
      <c r="CU12" s="42" t="str">
        <f t="shared" ref="CU12" si="324">IF(CT5="","",$C$12*CT5/$C$5)</f>
        <v/>
      </c>
      <c r="CV12" s="42" t="str">
        <f t="shared" ref="CV12" si="325">IF(CU5="","",$C$12*CU5/$C$5)</f>
        <v/>
      </c>
      <c r="CW12" s="42" t="str">
        <f t="shared" ref="CW12" si="326">IF(CV5="","",$C$12*CV5/$C$5)</f>
        <v/>
      </c>
      <c r="CX12" s="42" t="str">
        <f t="shared" ref="CX12" si="327">IF(CW5="","",$C$12*CW5/$C$5)</f>
        <v/>
      </c>
      <c r="CY12" s="42" t="str">
        <f t="shared" ref="CY12" si="328">IF(CX5="","",$C$12*CX5/$C$5)</f>
        <v/>
      </c>
      <c r="CZ12" s="42" t="str">
        <f t="shared" ref="CZ12" si="329">IF(CY5="","",$C$12*CY5/$C$5)</f>
        <v/>
      </c>
      <c r="DA12" s="42" t="str">
        <f t="shared" ref="DA12" si="330">IF(CZ5="","",$C$12*CZ5/$C$5)</f>
        <v/>
      </c>
      <c r="DB12" s="42" t="str">
        <f t="shared" ref="DB12" si="331">IF(DA5="","",$C$12*DA5/$C$5)</f>
        <v/>
      </c>
      <c r="DC12" s="42" t="str">
        <f t="shared" ref="DC12" si="332">IF(DB5="","",$C$12*DB5/$C$5)</f>
        <v/>
      </c>
    </row>
    <row r="13" spans="1:107" ht="13.8" thickBot="1" x14ac:dyDescent="0.3">
      <c r="A13" s="48"/>
      <c r="C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47"/>
      <c r="BZ13" s="47"/>
      <c r="CA13" s="47"/>
      <c r="CB13" s="47"/>
      <c r="CC13" s="47"/>
      <c r="CD13" s="47"/>
      <c r="CE13" s="47"/>
      <c r="CF13" s="47"/>
      <c r="CG13" s="47"/>
      <c r="CH13" s="47"/>
      <c r="CI13" s="47"/>
      <c r="CJ13" s="47"/>
      <c r="CK13" s="47"/>
      <c r="CL13" s="47"/>
      <c r="CM13" s="47"/>
      <c r="CN13" s="47"/>
      <c r="CO13" s="47"/>
      <c r="CP13" s="47"/>
      <c r="CQ13" s="47"/>
      <c r="CR13" s="47"/>
      <c r="CS13" s="47"/>
      <c r="CT13" s="47"/>
      <c r="CU13" s="47"/>
      <c r="CV13" s="47"/>
      <c r="CW13" s="47"/>
      <c r="CX13" s="47"/>
      <c r="CY13" s="47"/>
      <c r="CZ13" s="47"/>
      <c r="DA13" s="47"/>
      <c r="DB13" s="47"/>
      <c r="DC13" s="47"/>
    </row>
    <row r="14" spans="1:107" s="60" customFormat="1" ht="15.6" x14ac:dyDescent="0.25">
      <c r="A14" s="253" t="s">
        <v>74</v>
      </c>
      <c r="B14" s="254" t="s">
        <v>5</v>
      </c>
      <c r="C14" s="255" t="s">
        <v>1</v>
      </c>
      <c r="D14" s="256"/>
      <c r="E14" s="257">
        <f t="shared" ref="E14:AP14" si="333">IF(D4="","",E11+E12)</f>
        <v>915.65550328510994</v>
      </c>
      <c r="F14" s="257">
        <f t="shared" si="333"/>
        <v>918.61752486059584</v>
      </c>
      <c r="G14" s="257">
        <f t="shared" si="333"/>
        <v>921.12284965678236</v>
      </c>
      <c r="H14" s="257">
        <f t="shared" si="333"/>
        <v>924.71511323642471</v>
      </c>
      <c r="I14" s="257">
        <f t="shared" si="333"/>
        <v>931.96608130880509</v>
      </c>
      <c r="J14" s="257">
        <f t="shared" si="333"/>
        <v>940.50556047634984</v>
      </c>
      <c r="K14" s="257">
        <f t="shared" si="333"/>
        <v>938.60213504071635</v>
      </c>
      <c r="L14" s="257">
        <f t="shared" si="333"/>
        <v>944.82240783739553</v>
      </c>
      <c r="M14" s="257">
        <f t="shared" si="333"/>
        <v>950.13441733382263</v>
      </c>
      <c r="N14" s="257">
        <f t="shared" si="333"/>
        <v>954.35948804679413</v>
      </c>
      <c r="O14" s="257">
        <f t="shared" si="333"/>
        <v>956.68632669382839</v>
      </c>
      <c r="P14" s="257">
        <f t="shared" si="333"/>
        <v>955.47182567657808</v>
      </c>
      <c r="Q14" s="257">
        <f t="shared" si="333"/>
        <v>955.47182567657808</v>
      </c>
      <c r="R14" s="257">
        <f t="shared" si="333"/>
        <v>957.255068709184</v>
      </c>
      <c r="S14" s="257">
        <f t="shared" si="333"/>
        <v>958.86226449910987</v>
      </c>
      <c r="T14" s="257">
        <f t="shared" si="333"/>
        <v>965.6743654737013</v>
      </c>
      <c r="U14" s="257">
        <f t="shared" si="333"/>
        <v>962.07428028383958</v>
      </c>
      <c r="V14" s="257">
        <f t="shared" si="333"/>
        <v>960.76550060069258</v>
      </c>
      <c r="W14" s="257">
        <f t="shared" si="333"/>
        <v>960.39820467434538</v>
      </c>
      <c r="X14" s="257">
        <f t="shared" si="333"/>
        <v>961.39580571619945</v>
      </c>
      <c r="Y14" s="257">
        <f t="shared" si="333"/>
        <v>965.95007408602532</v>
      </c>
      <c r="Z14" s="257">
        <f t="shared" si="333"/>
        <v>967.64667072890313</v>
      </c>
      <c r="AA14" s="257">
        <f t="shared" si="333"/>
        <v>971.7340449140886</v>
      </c>
      <c r="AB14" s="257">
        <f t="shared" si="333"/>
        <v>970.74413925975364</v>
      </c>
      <c r="AC14" s="257">
        <f t="shared" si="333"/>
        <v>972.07331375358388</v>
      </c>
      <c r="AD14" s="257">
        <f t="shared" si="333"/>
        <v>983.8581553851069</v>
      </c>
      <c r="AE14" s="257">
        <f t="shared" si="333"/>
        <v>996.95690695812311</v>
      </c>
      <c r="AF14" s="257">
        <f t="shared" si="333"/>
        <v>1014.9212317649592</v>
      </c>
      <c r="AG14" s="257">
        <f t="shared" si="333"/>
        <v>1027.5403266188202</v>
      </c>
      <c r="AH14" s="257">
        <f t="shared" si="333"/>
        <v>1048.5636430189122</v>
      </c>
      <c r="AI14" s="257">
        <f t="shared" si="333"/>
        <v>1052.5923347898711</v>
      </c>
      <c r="AJ14" s="257">
        <f t="shared" ref="AJ14" si="334">IF(AI4="","",AJ11+AJ12)</f>
        <v>1064.0990920139482</v>
      </c>
      <c r="AK14" s="257">
        <f t="shared" ref="AK14" si="335">IF(AJ4="","",AK11+AK12)</f>
        <v>1069.6023501940422</v>
      </c>
      <c r="AL14" s="257">
        <f t="shared" ref="AL14" si="336">IF(AK4="","",AL11+AL12)</f>
        <v>1078.4887935886013</v>
      </c>
      <c r="AM14" s="257">
        <f t="shared" ref="AM14" si="337">IF(AL4="","",AM11+AM12)</f>
        <v>1089.4871335542421</v>
      </c>
      <c r="AN14" s="257">
        <f t="shared" si="333"/>
        <v>1100.3823038745115</v>
      </c>
      <c r="AO14" s="257">
        <f t="shared" si="333"/>
        <v>1122.2425359937565</v>
      </c>
      <c r="AP14" s="257">
        <f t="shared" si="333"/>
        <v>1156.7115681938787</v>
      </c>
      <c r="AQ14" s="257">
        <f t="shared" ref="AQ14" si="338">IF(AP4="","",AQ11+AQ12)</f>
        <v>1185.2536765571053</v>
      </c>
      <c r="AR14" s="257">
        <f t="shared" ref="AR14" si="339">IF(AQ4="","",AR11+AR12)</f>
        <v>1209.6652453186582</v>
      </c>
      <c r="AS14" s="257">
        <f t="shared" ref="AS14" si="340">IF(AR4="","",AS11+AS12)</f>
        <v>1226.1392973845695</v>
      </c>
      <c r="AT14" s="257">
        <f t="shared" ref="AT14" si="341">IF(AS4="","",AT11+AT12)</f>
        <v>1251.5918850498656</v>
      </c>
      <c r="AU14" s="257">
        <f t="shared" ref="AU14" si="342">IF(AT4="","",AU11+AU12)</f>
        <v>1255.1636907074744</v>
      </c>
      <c r="AV14" s="257">
        <f t="shared" ref="AV14" si="343">IF(AU4="","",AV11+AV12)</f>
        <v>1281.955776494643</v>
      </c>
      <c r="AW14" s="257">
        <f t="shared" ref="AW14" si="344">IF(AV4="","",AW11+AW12)</f>
        <v>1279.674479059219</v>
      </c>
      <c r="AX14" s="257">
        <f t="shared" ref="AX14" si="345">IF(AW4="","",AX11+AX12)</f>
        <v>1286.5527685015049</v>
      </c>
      <c r="AY14" s="257">
        <f t="shared" ref="AY14" si="346">IF(AX4="","",AY11+AY12)</f>
        <v>1305.3564136776747</v>
      </c>
      <c r="AZ14" s="257">
        <f t="shared" ref="AZ14" si="347">IF(AY4="","",AZ11+AZ12)</f>
        <v>1326.8721493314365</v>
      </c>
      <c r="BA14" s="257">
        <f t="shared" ref="BA14" si="348">IF(AZ4="","",BA11+BA12)</f>
        <v>1323.1722134378797</v>
      </c>
      <c r="BB14" s="257">
        <f t="shared" ref="BB14" si="349">IF(BA4="","",BB11+BB12)</f>
        <v>1343.5139852503562</v>
      </c>
      <c r="BC14" s="257">
        <f t="shared" ref="BC14" si="350">IF(BB4="","",BC11+BC12)</f>
        <v>1364.0726570382294</v>
      </c>
      <c r="BD14" s="257">
        <f t="shared" ref="BD14" si="351">IF(BC4="","",BD11+BD12)</f>
        <v>1366.8073918989262</v>
      </c>
      <c r="BE14" s="257">
        <f t="shared" ref="BE14" si="352">IF(BD4="","",BE11+BE12)</f>
        <v>1356.320816988457</v>
      </c>
      <c r="BF14" s="257">
        <f t="shared" ref="BF14" si="353">IF(BE4="","",BF11+BF12)</f>
        <v>1349.0261786087858</v>
      </c>
      <c r="BG14" s="257">
        <f t="shared" ref="BG14" si="354">IF(BF4="","",BG11+BG12)</f>
        <v>1333.5721826337817</v>
      </c>
      <c r="BH14" s="257">
        <f t="shared" ref="BH14" si="355">IF(BG4="","",BH11+BH12)</f>
        <v>1325.4153270562715</v>
      </c>
      <c r="BI14" s="257">
        <f t="shared" ref="BI14" si="356">IF(BH4="","",BI11+BI12)</f>
        <v>1341.3178195322532</v>
      </c>
      <c r="BJ14" s="257">
        <f t="shared" ref="BJ14" si="357">IF(BI4="","",BJ11+BJ12)</f>
        <v>1351.8906621643487</v>
      </c>
      <c r="BK14" s="257">
        <f t="shared" ref="BK14" si="358">IF(BJ4="","",BK11+BK12)</f>
        <v>1354.490454960483</v>
      </c>
      <c r="BL14" s="257">
        <f t="shared" ref="BL14" si="359">IF(BK4="","",BL11+BL12)</f>
        <v>1348.741954161389</v>
      </c>
      <c r="BM14" s="257">
        <f t="shared" ref="BM14" si="360">IF(BL4="","",BM11+BM12)</f>
        <v>1340.6818792675981</v>
      </c>
      <c r="BN14" s="257">
        <f t="shared" ref="BN14" si="361">IF(BM4="","",BN11+BN12)</f>
        <v>1349.7951675974944</v>
      </c>
      <c r="BO14" s="257">
        <f t="shared" ref="BO14" si="362">IF(BN4="","",BO11+BO12)</f>
        <v>1363.2968113485276</v>
      </c>
      <c r="BP14" s="257">
        <f t="shared" ref="BP14" si="363">IF(BO4="","",BP11+BP12)</f>
        <v>1365.2764333231464</v>
      </c>
      <c r="BQ14" s="257">
        <f t="shared" ref="BQ14" si="364">IF(BP4="","",BQ11+BQ12)</f>
        <v>1371.1367900242458</v>
      </c>
      <c r="BR14" s="257">
        <f t="shared" ref="BR14" si="365">IF(BQ4="","",BR11+BR12)</f>
        <v>1370.6952315745834</v>
      </c>
      <c r="BS14" s="257">
        <f t="shared" ref="BS14" si="366">IF(BR4="","",BS11+BS12)</f>
        <v>1379.2627378289801</v>
      </c>
      <c r="BT14" s="257">
        <f t="shared" ref="BT14" si="367">IF(BS4="","",BT11+BT12)</f>
        <v>1382.0411429969674</v>
      </c>
      <c r="BU14" s="257">
        <f t="shared" ref="BU14" si="368">IF(BT4="","",BU11+BU12)</f>
        <v>1373.4148281056437</v>
      </c>
      <c r="BV14" s="257">
        <f t="shared" ref="BV14" si="369">IF(BU4="","",BV11+BV12)</f>
        <v>1383.9010243480107</v>
      </c>
      <c r="BW14" s="257">
        <f t="shared" ref="BW14" si="370">IF(BV4="","",BW11+BW12)</f>
        <v>1389.3917093276411</v>
      </c>
      <c r="BX14" s="257">
        <f t="shared" ref="BX14" si="371">IF(BW4="","",BX11+BX12)</f>
        <v>1403.549372597261</v>
      </c>
      <c r="BY14" s="257">
        <f t="shared" ref="BY14" si="372">IF(BX4="","",BY11+BY12)</f>
        <v>1415.4515159458874</v>
      </c>
      <c r="BZ14" s="257">
        <f t="shared" ref="BZ14" si="373">IF(BY4="","",BZ11+BZ12)</f>
        <v>1424.5009916032109</v>
      </c>
      <c r="CA14" s="257">
        <f t="shared" ref="CA14" si="374">IF(BZ4="","",CA11+CA12)</f>
        <v>1430.0141316318948</v>
      </c>
      <c r="CB14" s="257">
        <f t="shared" ref="CB14" si="375">IF(CA4="","",CB11+CB12)</f>
        <v>1430.8074058988159</v>
      </c>
      <c r="CC14" s="257">
        <f t="shared" ref="CC14" si="376">IF(CB4="","",CC11+CC12)</f>
        <v>1434.1137634607924</v>
      </c>
      <c r="CD14" s="257">
        <f t="shared" ref="CD14" si="377">IF(CC4="","",CD11+CD12)</f>
        <v>1423.1272632431858</v>
      </c>
      <c r="CE14" s="257">
        <f t="shared" ref="CE14" si="378">IF(CD4="","",CE11+CE12)</f>
        <v>1416.5700974021333</v>
      </c>
      <c r="CF14" s="257">
        <f t="shared" ref="CF14" si="379">IF(CE4="","",CF11+CF12)</f>
        <v>1424.0252029153955</v>
      </c>
      <c r="CG14" s="257">
        <f t="shared" ref="CG14" si="380">IF(CF4="","",CG11+CG12)</f>
        <v>1430.5950050682623</v>
      </c>
      <c r="CH14" s="257">
        <f t="shared" ref="CH14" si="381">IF(CG4="","",CH11+CH12)</f>
        <v>1436.1799056024388</v>
      </c>
      <c r="CI14" s="257">
        <f t="shared" ref="CI14" si="382">IF(CH4="","",CI11+CI12)</f>
        <v>1430.367718353473</v>
      </c>
      <c r="CJ14" s="257" t="str">
        <f t="shared" ref="CJ14" si="383">IF(CI4="","",CJ11+CJ12)</f>
        <v/>
      </c>
      <c r="CK14" s="257" t="str">
        <f t="shared" ref="CK14" si="384">IF(CJ4="","",CK11+CK12)</f>
        <v/>
      </c>
      <c r="CL14" s="257" t="str">
        <f t="shared" ref="CL14" si="385">IF(CK4="","",CL11+CL12)</f>
        <v/>
      </c>
      <c r="CM14" s="257" t="str">
        <f t="shared" ref="CM14" si="386">IF(CL4="","",CM11+CM12)</f>
        <v/>
      </c>
      <c r="CN14" s="257" t="str">
        <f t="shared" ref="CN14" si="387">IF(CM4="","",CN11+CN12)</f>
        <v/>
      </c>
      <c r="CO14" s="257" t="str">
        <f t="shared" ref="CO14" si="388">IF(CN4="","",CO11+CO12)</f>
        <v/>
      </c>
      <c r="CP14" s="257" t="str">
        <f t="shared" ref="CP14" si="389">IF(CO4="","",CP11+CP12)</f>
        <v/>
      </c>
      <c r="CQ14" s="257" t="str">
        <f t="shared" ref="CQ14" si="390">IF(CP4="","",CQ11+CQ12)</f>
        <v/>
      </c>
      <c r="CR14" s="257" t="str">
        <f t="shared" ref="CR14" si="391">IF(CQ4="","",CR11+CR12)</f>
        <v/>
      </c>
      <c r="CS14" s="257" t="str">
        <f t="shared" ref="CS14" si="392">IF(CR4="","",CS11+CS12)</f>
        <v/>
      </c>
      <c r="CT14" s="257" t="str">
        <f t="shared" ref="CT14" si="393">IF(CS4="","",CT11+CT12)</f>
        <v/>
      </c>
      <c r="CU14" s="257" t="str">
        <f t="shared" ref="CU14" si="394">IF(CT4="","",CU11+CU12)</f>
        <v/>
      </c>
      <c r="CV14" s="257" t="str">
        <f t="shared" ref="CV14" si="395">IF(CU4="","",CV11+CV12)</f>
        <v/>
      </c>
      <c r="CW14" s="257" t="str">
        <f t="shared" ref="CW14" si="396">IF(CV4="","",CW11+CW12)</f>
        <v/>
      </c>
      <c r="CX14" s="257" t="str">
        <f t="shared" ref="CX14" si="397">IF(CW4="","",CX11+CX12)</f>
        <v/>
      </c>
      <c r="CY14" s="257" t="str">
        <f t="shared" ref="CY14" si="398">IF(CX4="","",CY11+CY12)</f>
        <v/>
      </c>
      <c r="CZ14" s="257" t="str">
        <f t="shared" ref="CZ14" si="399">IF(CY4="","",CZ11+CZ12)</f>
        <v/>
      </c>
      <c r="DA14" s="257" t="str">
        <f t="shared" ref="DA14" si="400">IF(CZ4="","",DA11+DA12)</f>
        <v/>
      </c>
      <c r="DB14" s="257" t="str">
        <f t="shared" ref="DB14" si="401">IF(DA4="","",DB11+DB12)</f>
        <v/>
      </c>
      <c r="DC14" s="257" t="str">
        <f t="shared" ref="DC14" si="402">IF(DB4="","",DC11+DC12)</f>
        <v/>
      </c>
    </row>
    <row r="15" spans="1:107" s="46" customFormat="1" ht="15.6" x14ac:dyDescent="0.25">
      <c r="A15" s="51" t="s">
        <v>114</v>
      </c>
      <c r="B15" s="41" t="s">
        <v>6</v>
      </c>
      <c r="C15" s="123">
        <v>653.37</v>
      </c>
      <c r="E15" s="53"/>
      <c r="F15" s="53">
        <v>627.26136159511407</v>
      </c>
      <c r="G15" s="53">
        <v>628.33195617028912</v>
      </c>
      <c r="H15" s="53">
        <v>630.68726423567455</v>
      </c>
      <c r="I15" s="53">
        <v>636.25435602658524</v>
      </c>
      <c r="J15" s="53">
        <v>643.37380995149999</v>
      </c>
      <c r="K15" s="53">
        <v>641.07203161487337</v>
      </c>
      <c r="L15" s="53">
        <v>646.26441530447278</v>
      </c>
      <c r="M15" s="53">
        <v>650.92150170648449</v>
      </c>
      <c r="N15" s="53">
        <v>654.29387461828628</v>
      </c>
      <c r="O15" s="53">
        <v>656.06035566732521</v>
      </c>
      <c r="P15" s="53">
        <v>654.72211244835637</v>
      </c>
      <c r="Q15" s="53">
        <v>654.72211244835637</v>
      </c>
      <c r="R15" s="53">
        <v>654.88270163463267</v>
      </c>
      <c r="S15" s="53">
        <v>654.88270163463267</v>
      </c>
      <c r="T15" s="53">
        <f t="shared" ref="T15:U15" si="403">$C15*S$4/$C$4</f>
        <v>723.37812017244471</v>
      </c>
      <c r="U15" s="53">
        <f t="shared" si="403"/>
        <v>719.38771600502957</v>
      </c>
      <c r="V15" s="53">
        <f t="shared" ref="V15:AP15" si="404">$C15*U$4/$C$4</f>
        <v>718.85957427698941</v>
      </c>
      <c r="W15" s="53">
        <f t="shared" si="404"/>
        <v>719.38771600502957</v>
      </c>
      <c r="X15" s="53">
        <f t="shared" si="404"/>
        <v>720.38531704688353</v>
      </c>
      <c r="Y15" s="53">
        <f t="shared" si="404"/>
        <v>724.96254535656556</v>
      </c>
      <c r="Z15" s="53">
        <f t="shared" si="404"/>
        <v>725.90146398419256</v>
      </c>
      <c r="AA15" s="53">
        <f t="shared" si="404"/>
        <v>730.12659780851448</v>
      </c>
      <c r="AB15" s="53">
        <f t="shared" si="404"/>
        <v>729.48109125202086</v>
      </c>
      <c r="AC15" s="53">
        <f t="shared" si="404"/>
        <v>729.8918681516077</v>
      </c>
      <c r="AD15" s="53">
        <f t="shared" si="404"/>
        <v>740.68943236931909</v>
      </c>
      <c r="AE15" s="53">
        <f t="shared" si="404"/>
        <v>752.24986797197766</v>
      </c>
      <c r="AF15" s="53">
        <f t="shared" si="404"/>
        <v>768.97435602658527</v>
      </c>
      <c r="AG15" s="53">
        <f t="shared" si="404"/>
        <v>780.12401472965678</v>
      </c>
      <c r="AH15" s="53">
        <f t="shared" si="404"/>
        <v>798.66765762529178</v>
      </c>
      <c r="AI15" s="53">
        <f t="shared" si="404"/>
        <v>802.83410903538709</v>
      </c>
      <c r="AJ15" s="53">
        <f t="shared" ref="AJ15" si="405">$C15*AI$4/$C$4</f>
        <v>813.51430842464515</v>
      </c>
      <c r="AK15" s="53">
        <f t="shared" ref="AK15" si="406">$C15*AJ$4/$C$4</f>
        <v>817.91548949164712</v>
      </c>
      <c r="AL15" s="53">
        <f t="shared" ref="AL15" si="407">$C15*AK$4/$C$4</f>
        <v>825.83761541225078</v>
      </c>
      <c r="AM15" s="53">
        <f t="shared" ref="AM15" si="408">$C15*AL$4/$C$4</f>
        <v>836.07800184336247</v>
      </c>
      <c r="AN15" s="53">
        <f t="shared" si="404"/>
        <v>846.44536906622022</v>
      </c>
      <c r="AO15" s="53">
        <f t="shared" si="404"/>
        <v>866.44584605712237</v>
      </c>
      <c r="AP15" s="53">
        <f t="shared" si="404"/>
        <v>896.66728938386916</v>
      </c>
      <c r="AQ15" s="53">
        <f t="shared" ref="AQ15" si="409">$C15*AP$4/$C$4</f>
        <v>920.96180887372009</v>
      </c>
      <c r="AR15" s="53">
        <f t="shared" ref="AR15" si="410">$C15*AQ$4/$C$4</f>
        <v>942.73298455182328</v>
      </c>
      <c r="AS15" s="53">
        <f t="shared" ref="AS15" si="411">$C15*AR$4/$C$4</f>
        <v>955.87784533860247</v>
      </c>
      <c r="AT15" s="53">
        <f t="shared" ref="AT15" si="412">$C15*AS$4/$C$4</f>
        <v>979.05739895814622</v>
      </c>
      <c r="AU15" s="53">
        <f t="shared" ref="AU15" si="413">$C15*AT$4/$C$4</f>
        <v>981.22864828453385</v>
      </c>
      <c r="AV15" s="53">
        <f t="shared" ref="AV15" si="414">$C15*AU$4/$C$4</f>
        <v>1005.8165798455183</v>
      </c>
      <c r="AW15" s="53">
        <f t="shared" ref="AW15" si="415">$C15*AV$4/$C$4</f>
        <v>1000.711209807796</v>
      </c>
      <c r="AX15" s="53">
        <f t="shared" ref="AX15" si="416">$C15*AW$4/$C$4</f>
        <v>1004.9950260463444</v>
      </c>
      <c r="AY15" s="53">
        <f t="shared" ref="AY15" si="417">$C15*AX$4/$C$4</f>
        <v>1021.7781965151787</v>
      </c>
      <c r="AZ15" s="53">
        <f t="shared" ref="AZ15" si="418">$C15*AY$4/$C$4</f>
        <v>1040.7912987246273</v>
      </c>
      <c r="BA15" s="53">
        <f t="shared" ref="BA15" si="419">$C15*AZ$4/$C$4</f>
        <v>1033.8080914316506</v>
      </c>
      <c r="BB15" s="53">
        <f t="shared" ref="BB15" si="420">$C15*BA$4/$C$4</f>
        <v>1049.0068367163642</v>
      </c>
      <c r="BC15" s="53">
        <f t="shared" ref="BC15" si="421">$C15*BB$4/$C$4</f>
        <v>1064.6750413148914</v>
      </c>
      <c r="BD15" s="53">
        <f t="shared" ref="BD15" si="422">$C15*BC$4/$C$4</f>
        <v>1064.2642644153045</v>
      </c>
      <c r="BE15" s="53">
        <f t="shared" ref="BE15" si="423">$C15*BD$4/$C$4</f>
        <v>1051.4128156996587</v>
      </c>
      <c r="BF15" s="53">
        <f t="shared" ref="BF15" si="424">$C15*BE$4/$C$4</f>
        <v>1042.7865008083347</v>
      </c>
      <c r="BG15" s="53">
        <f t="shared" ref="BG15" si="425">$C15*BF$4/$C$4</f>
        <v>1026.4141072390873</v>
      </c>
      <c r="BH15" s="53">
        <f t="shared" ref="BH15" si="426">$C15*BG$4/$C$4</f>
        <v>1018.2572516615771</v>
      </c>
      <c r="BI15" s="53">
        <f t="shared" ref="BI15" si="427">$C15*BH$4/$C$4</f>
        <v>1030.4631938207292</v>
      </c>
      <c r="BJ15" s="53">
        <f t="shared" ref="BJ15" si="428">$C15*BI$4/$C$4</f>
        <v>1039.3829207831866</v>
      </c>
      <c r="BK15" s="53">
        <f t="shared" ref="BK15" si="429">$C15*BJ$4/$C$4</f>
        <v>1041.2020756242141</v>
      </c>
      <c r="BL15" s="53">
        <f t="shared" ref="BL15" si="430">$C15*BK$4/$C$4</f>
        <v>1033.9841386743308</v>
      </c>
      <c r="BM15" s="53">
        <f t="shared" ref="BM15" si="431">$C15*BL$4/$C$4</f>
        <v>1024.4775875696066</v>
      </c>
      <c r="BN15" s="53">
        <f t="shared" ref="BN15" si="432">$C15*BM$4/$C$4</f>
        <v>1030.6979234776361</v>
      </c>
      <c r="BO15" s="53">
        <f t="shared" ref="BO15" si="433">$C15*BN$4/$C$4</f>
        <v>1040.7326163104005</v>
      </c>
      <c r="BP15" s="53">
        <f t="shared" ref="BP15" si="434">$C15*BO$4/$C$4</f>
        <v>1040.4392042392672</v>
      </c>
      <c r="BQ15" s="53">
        <f t="shared" ref="BQ15" si="435">$C15*BP$4/$C$4</f>
        <v>1044.3709259924556</v>
      </c>
      <c r="BR15" s="53">
        <f t="shared" ref="BR15" si="436">$C15*BQ$4/$C$4</f>
        <v>1042.5517711514281</v>
      </c>
      <c r="BS15" s="53">
        <f t="shared" ref="BS15" si="437">$C15*BR$4/$C$4</f>
        <v>1050.0631201724448</v>
      </c>
      <c r="BT15" s="53">
        <f t="shared" ref="BT15" si="438">$C15*BS$4/$C$4</f>
        <v>1052.1756870846057</v>
      </c>
      <c r="BU15" s="53">
        <f t="shared" ref="BU15" si="439">$C15*BT$4/$C$4</f>
        <v>1043.5493721932819</v>
      </c>
      <c r="BV15" s="53">
        <f t="shared" ref="BV15" si="440">$C15*BU$4/$C$4</f>
        <v>1053.231970540686</v>
      </c>
      <c r="BW15" s="53">
        <f t="shared" ref="BW15" si="441">$C15*BV$4/$C$4</f>
        <v>1059.1588943775821</v>
      </c>
      <c r="BX15" s="53">
        <f t="shared" ref="BX15" si="442">$C15*BW$4/$C$4</f>
        <v>1072.4211199928147</v>
      </c>
      <c r="BY15" s="53">
        <f t="shared" ref="BY15" si="443">$C15*BX$4/$C$4</f>
        <v>1082.8079073109395</v>
      </c>
      <c r="BZ15" s="53">
        <f t="shared" ref="BZ15" si="444">$C15*BY$4/$C$4</f>
        <v>1088.7348311478354</v>
      </c>
      <c r="CA15" s="53">
        <f t="shared" ref="CA15" si="445">$C15*BZ$4/$C$4</f>
        <v>1090.4366211604095</v>
      </c>
      <c r="CB15" s="53">
        <f t="shared" ref="CB15" si="446">$C15*CA$4/$C$4</f>
        <v>1089.4390201185558</v>
      </c>
      <c r="CC15" s="53">
        <f t="shared" ref="CC15" si="447">$C15*CB$4/$C$4</f>
        <v>1090.4953035746362</v>
      </c>
      <c r="CD15" s="53">
        <f t="shared" ref="CD15" si="448">$C15*CC$4/$C$4</f>
        <v>1078.4067262439376</v>
      </c>
      <c r="CE15" s="53">
        <f t="shared" ref="CE15" si="449">$C15*CD$4/$C$4</f>
        <v>1071.4822013651878</v>
      </c>
      <c r="CF15" s="53">
        <f t="shared" ref="CF15" si="450">$C15*CE$4/$C$4</f>
        <v>1077.9959493443505</v>
      </c>
      <c r="CG15" s="53">
        <f t="shared" ref="CG15" si="451">$C15*CF$4/$C$4</f>
        <v>1083.9228731812468</v>
      </c>
      <c r="CH15" s="53">
        <f t="shared" ref="CH15" si="452">$C15*CG$4/$C$4</f>
        <v>1088.3827366624753</v>
      </c>
      <c r="CI15" s="53">
        <f t="shared" ref="CI15" si="453">$C15*CH$4/$C$4</f>
        <v>1081.9276710975391</v>
      </c>
      <c r="CJ15" s="53">
        <f t="shared" ref="CJ15" si="454">$C15*CI$4/$C$4</f>
        <v>0</v>
      </c>
      <c r="CK15" s="53">
        <f t="shared" ref="CK15" si="455">$C15*CJ$4/$C$4</f>
        <v>0</v>
      </c>
      <c r="CL15" s="53">
        <f t="shared" ref="CL15" si="456">$C15*CK$4/$C$4</f>
        <v>0</v>
      </c>
      <c r="CM15" s="53">
        <f t="shared" ref="CM15" si="457">$C15*CL$4/$C$4</f>
        <v>0</v>
      </c>
      <c r="CN15" s="53">
        <f t="shared" ref="CN15" si="458">$C15*CM$4/$C$4</f>
        <v>0</v>
      </c>
      <c r="CO15" s="53">
        <f t="shared" ref="CO15" si="459">$C15*CN$4/$C$4</f>
        <v>0</v>
      </c>
      <c r="CP15" s="53">
        <f t="shared" ref="CP15" si="460">$C15*CO$4/$C$4</f>
        <v>0</v>
      </c>
      <c r="CQ15" s="53">
        <f t="shared" ref="CQ15" si="461">$C15*CP$4/$C$4</f>
        <v>0</v>
      </c>
      <c r="CR15" s="53">
        <f t="shared" ref="CR15" si="462">$C15*CQ$4/$C$4</f>
        <v>0</v>
      </c>
      <c r="CS15" s="53">
        <f t="shared" ref="CS15" si="463">$C15*CR$4/$C$4</f>
        <v>0</v>
      </c>
      <c r="CT15" s="53">
        <f t="shared" ref="CT15" si="464">$C15*CS$4/$C$4</f>
        <v>0</v>
      </c>
      <c r="CU15" s="53">
        <f t="shared" ref="CU15" si="465">$C15*CT$4/$C$4</f>
        <v>0</v>
      </c>
      <c r="CV15" s="53">
        <f t="shared" ref="CV15" si="466">$C15*CU$4/$C$4</f>
        <v>0</v>
      </c>
      <c r="CW15" s="53">
        <f t="shared" ref="CW15" si="467">$C15*CV$4/$C$4</f>
        <v>0</v>
      </c>
      <c r="CX15" s="53">
        <f t="shared" ref="CX15" si="468">$C15*CW$4/$C$4</f>
        <v>0</v>
      </c>
      <c r="CY15" s="53">
        <f t="shared" ref="CY15" si="469">$C15*CX$4/$C$4</f>
        <v>0</v>
      </c>
      <c r="CZ15" s="53">
        <f t="shared" ref="CZ15" si="470">$C15*CY$4/$C$4</f>
        <v>0</v>
      </c>
      <c r="DA15" s="53">
        <f t="shared" ref="DA15" si="471">$C15*CZ$4/$C$4</f>
        <v>0</v>
      </c>
      <c r="DB15" s="53">
        <f t="shared" ref="DB15" si="472">$C15*DA$4/$C$4</f>
        <v>0</v>
      </c>
      <c r="DC15" s="53">
        <f t="shared" ref="DC15" si="473">$C15*DB$4/$C$4</f>
        <v>0</v>
      </c>
    </row>
    <row r="16" spans="1:107" s="46" customFormat="1" ht="15.6" x14ac:dyDescent="0.25">
      <c r="A16" s="51" t="s">
        <v>115</v>
      </c>
      <c r="B16" s="41" t="s">
        <v>6</v>
      </c>
      <c r="C16" s="283">
        <v>213.78</v>
      </c>
      <c r="E16" s="53"/>
      <c r="F16" s="53">
        <v>436.49876490172909</v>
      </c>
      <c r="G16" s="53">
        <v>439.01535817849856</v>
      </c>
      <c r="H16" s="53">
        <v>440.92449790570299</v>
      </c>
      <c r="I16" s="53">
        <v>443.09397486843523</v>
      </c>
      <c r="J16" s="53">
        <v>444.48244012458383</v>
      </c>
      <c r="K16" s="53">
        <v>445.65395768445921</v>
      </c>
      <c r="L16" s="53">
        <v>446.65191708731612</v>
      </c>
      <c r="M16" s="53">
        <v>447.04242294060793</v>
      </c>
      <c r="N16" s="53">
        <v>448.04038234346473</v>
      </c>
      <c r="O16" s="53">
        <v>448.77800451079372</v>
      </c>
      <c r="P16" s="53">
        <v>449.2552894425948</v>
      </c>
      <c r="Q16" s="53">
        <v>449.2552894425948</v>
      </c>
      <c r="R16" s="53">
        <v>452.29255719041993</v>
      </c>
      <c r="S16" s="53">
        <v>455.32982493824511</v>
      </c>
      <c r="T16" s="53">
        <f t="shared" ref="T16:AP16" si="474">$C16*S$5/$C$5</f>
        <v>242.29624530125659</v>
      </c>
      <c r="U16" s="53">
        <f t="shared" si="474"/>
        <v>242.68656427881004</v>
      </c>
      <c r="V16" s="53">
        <f t="shared" si="474"/>
        <v>241.90592632370314</v>
      </c>
      <c r="W16" s="53">
        <f t="shared" si="474"/>
        <v>241.01048866931586</v>
      </c>
      <c r="X16" s="53">
        <f t="shared" si="474"/>
        <v>241.01048866931586</v>
      </c>
      <c r="Y16" s="53">
        <f t="shared" si="474"/>
        <v>240.98752872945977</v>
      </c>
      <c r="Z16" s="53">
        <f t="shared" si="474"/>
        <v>241.7452067447106</v>
      </c>
      <c r="AA16" s="53">
        <f t="shared" si="474"/>
        <v>241.60744710557407</v>
      </c>
      <c r="AB16" s="53">
        <f t="shared" si="474"/>
        <v>241.26304800773281</v>
      </c>
      <c r="AC16" s="53">
        <f t="shared" si="474"/>
        <v>242.18144560197615</v>
      </c>
      <c r="AD16" s="53">
        <f t="shared" si="474"/>
        <v>243.16872301578778</v>
      </c>
      <c r="AE16" s="53">
        <f t="shared" si="474"/>
        <v>244.70703898614542</v>
      </c>
      <c r="AF16" s="53">
        <f t="shared" si="474"/>
        <v>245.94687573837396</v>
      </c>
      <c r="AG16" s="53">
        <f t="shared" si="474"/>
        <v>247.41631188916338</v>
      </c>
      <c r="AH16" s="53">
        <f t="shared" si="474"/>
        <v>249.89598539362046</v>
      </c>
      <c r="AI16" s="53">
        <f t="shared" si="474"/>
        <v>249.75822575448396</v>
      </c>
      <c r="AJ16" s="53">
        <f t="shared" ref="AJ16" si="475">$C16*AI$5/$C$5</f>
        <v>250.58478358930296</v>
      </c>
      <c r="AK16" s="53">
        <f t="shared" ref="AK16" si="476">$C16*AJ$5/$C$5</f>
        <v>251.68686070239502</v>
      </c>
      <c r="AL16" s="53">
        <f t="shared" ref="AL16" si="477">$C16*AK$5/$C$5</f>
        <v>252.65117817635056</v>
      </c>
      <c r="AM16" s="53">
        <f t="shared" ref="AM16" si="478">$C16*AL$5/$C$5</f>
        <v>253.40913171087959</v>
      </c>
      <c r="AN16" s="53">
        <f t="shared" si="474"/>
        <v>253.93693480829126</v>
      </c>
      <c r="AO16" s="53">
        <f t="shared" si="474"/>
        <v>255.7966899366341</v>
      </c>
      <c r="AP16" s="53">
        <f t="shared" si="474"/>
        <v>260.04427881000964</v>
      </c>
      <c r="AQ16" s="53">
        <f t="shared" ref="AQ16" si="479">$C16*AP$5/$C$5</f>
        <v>264.29186768338525</v>
      </c>
      <c r="AR16" s="53">
        <f t="shared" ref="AR16" si="480">$C16*AQ$5/$C$5</f>
        <v>266.93226076683493</v>
      </c>
      <c r="AS16" s="53">
        <f t="shared" ref="AS16" si="481">$C16*AR$5/$C$5</f>
        <v>270.26145204596713</v>
      </c>
      <c r="AT16" s="53">
        <f t="shared" ref="AT16" si="482">$C16*AS$5/$C$5</f>
        <v>272.53448609171949</v>
      </c>
      <c r="AU16" s="53">
        <f t="shared" ref="AU16" si="483">$C16*AT$5/$C$5</f>
        <v>273.93504242294063</v>
      </c>
      <c r="AV16" s="53">
        <f t="shared" ref="AV16" si="484">$C16*AU$5/$C$5</f>
        <v>276.1391966491247</v>
      </c>
      <c r="AW16" s="53">
        <f t="shared" ref="AW16" si="485">$C16*AV$5/$C$5</f>
        <v>278.96326925142307</v>
      </c>
      <c r="AX16" s="53">
        <f t="shared" ref="AX16" si="486">$C16*AW$5/$C$5</f>
        <v>281.55774245516056</v>
      </c>
      <c r="AY16" s="53">
        <f t="shared" ref="AY16" si="487">$C16*AX$5/$C$5</f>
        <v>283.578217162496</v>
      </c>
      <c r="AZ16" s="53">
        <f t="shared" ref="AZ16" si="488">$C16*AY$5/$C$5</f>
        <v>286.08085060680912</v>
      </c>
      <c r="BA16" s="53">
        <f t="shared" ref="BA16" si="489">$C16*AZ$5/$C$5</f>
        <v>289.36412200622919</v>
      </c>
      <c r="BB16" s="53">
        <f t="shared" ref="BB16" si="490">$C16*BA$5/$C$5</f>
        <v>294.50714853399205</v>
      </c>
      <c r="BC16" s="53">
        <f t="shared" ref="BC16" si="491">$C16*BB$5/$C$5</f>
        <v>299.39761572333799</v>
      </c>
      <c r="BD16" s="53">
        <f t="shared" ref="BD16" si="492">$C16*BC$5/$C$5</f>
        <v>302.54312748362156</v>
      </c>
      <c r="BE16" s="53">
        <f t="shared" ref="BE16" si="493">$C16*BD$5/$C$5</f>
        <v>304.90800128879823</v>
      </c>
      <c r="BF16" s="53">
        <f t="shared" ref="BF16" si="494">$C16*BE$5/$C$5</f>
        <v>306.23967780045109</v>
      </c>
      <c r="BG16" s="53">
        <f t="shared" ref="BG16" si="495">$C16*BF$5/$C$5</f>
        <v>307.15807539469449</v>
      </c>
      <c r="BH16" s="53">
        <f t="shared" ref="BH16" si="496">$C16*BG$5/$C$5</f>
        <v>307.15807539469449</v>
      </c>
      <c r="BI16" s="53">
        <f t="shared" ref="BI16" si="497">$C16*BH$5/$C$5</f>
        <v>310.85462571152397</v>
      </c>
      <c r="BJ16" s="53">
        <f t="shared" ref="BJ16" si="498">$C16*BI$5/$C$5</f>
        <v>312.50774138116208</v>
      </c>
      <c r="BK16" s="53">
        <f t="shared" ref="BK16" si="499">$C16*BJ$5/$C$5</f>
        <v>313.28837933626892</v>
      </c>
      <c r="BL16" s="53">
        <f t="shared" ref="BL16" si="500">$C16*BK$5/$C$5</f>
        <v>314.75781548705834</v>
      </c>
      <c r="BM16" s="53">
        <f t="shared" ref="BM16" si="501">$C16*BL$5/$C$5</f>
        <v>316.20429169799161</v>
      </c>
      <c r="BN16" s="53">
        <f t="shared" ref="BN16" si="502">$C16*BM$5/$C$5</f>
        <v>319.0972441198582</v>
      </c>
      <c r="BO16" s="53">
        <f t="shared" ref="BO16" si="503">$C16*BN$5/$C$5</f>
        <v>322.56419503812697</v>
      </c>
      <c r="BP16" s="53">
        <f t="shared" ref="BP16" si="504">$C16*BO$5/$C$5</f>
        <v>324.83722908387927</v>
      </c>
      <c r="BQ16" s="53">
        <f t="shared" ref="BQ16" si="505">$C16*BP$5/$C$5</f>
        <v>326.76586403179033</v>
      </c>
      <c r="BR16" s="53">
        <f t="shared" ref="BR16" si="506">$C16*BQ$5/$C$5</f>
        <v>328.14346042315537</v>
      </c>
      <c r="BS16" s="53">
        <f t="shared" ref="BS16" si="507">$C16*BR$5/$C$5</f>
        <v>329.19961765653528</v>
      </c>
      <c r="BT16" s="53">
        <f t="shared" ref="BT16" si="508">$C16*BS$5/$C$5</f>
        <v>329.86545591236171</v>
      </c>
      <c r="BU16" s="53">
        <f t="shared" ref="BU16" si="509">$C16*BT$5/$C$5</f>
        <v>329.86545591236171</v>
      </c>
      <c r="BV16" s="53">
        <f t="shared" ref="BV16" si="510">$C16*BU$5/$C$5</f>
        <v>330.6690538073247</v>
      </c>
      <c r="BW16" s="53">
        <f t="shared" ref="BW16" si="511">$C16*BV$5/$C$5</f>
        <v>330.23281495005909</v>
      </c>
      <c r="BX16" s="53">
        <f t="shared" ref="BX16" si="512">$C16*BW$5/$C$5</f>
        <v>331.12825260444635</v>
      </c>
      <c r="BY16" s="53">
        <f t="shared" ref="BY16" si="513">$C16*BX$5/$C$5</f>
        <v>332.6436086349479</v>
      </c>
      <c r="BZ16" s="53">
        <f t="shared" ref="BZ16" si="514">$C16*BY$5/$C$5</f>
        <v>335.76616045537537</v>
      </c>
      <c r="CA16" s="53">
        <f t="shared" ref="CA16" si="515">$C16*BZ$5/$C$5</f>
        <v>339.57751047148537</v>
      </c>
      <c r="CB16" s="53">
        <f t="shared" ref="CB16" si="516">$C16*CA$5/$C$5</f>
        <v>341.36838578025993</v>
      </c>
      <c r="CC16" s="53">
        <f t="shared" ref="CC16" si="517">$C16*CB$5/$C$5</f>
        <v>343.61845988615619</v>
      </c>
      <c r="CD16" s="53">
        <f t="shared" ref="CD16" si="518">$C16*CC$5/$C$5</f>
        <v>344.72053699924817</v>
      </c>
      <c r="CE16" s="53">
        <f t="shared" ref="CE16" si="519">$C16*CD$5/$C$5</f>
        <v>345.08789603694555</v>
      </c>
      <c r="CF16" s="53">
        <f t="shared" ref="CF16" si="520">$C16*CE$5/$C$5</f>
        <v>346.02925357104499</v>
      </c>
      <c r="CG16" s="53">
        <f t="shared" ref="CG16" si="521">$C16*CF$5/$C$5</f>
        <v>346.67213188701538</v>
      </c>
      <c r="CH16" s="53">
        <f t="shared" ref="CH16" si="522">$C16*CG$5/$C$5</f>
        <v>347.79716893996346</v>
      </c>
      <c r="CI16" s="53">
        <f t="shared" ref="CI16" si="523">$C16*CH$5/$C$5</f>
        <v>348.44004725593385</v>
      </c>
      <c r="CJ16" s="53">
        <f t="shared" ref="CJ16" si="524">$C16*CI$5/$C$5</f>
        <v>0</v>
      </c>
      <c r="CK16" s="53">
        <f t="shared" ref="CK16" si="525">$C16*CJ$5/$C$5</f>
        <v>0</v>
      </c>
      <c r="CL16" s="53">
        <f t="shared" ref="CL16" si="526">$C16*CK$5/$C$5</f>
        <v>0</v>
      </c>
      <c r="CM16" s="53">
        <f t="shared" ref="CM16" si="527">$C16*CL$5/$C$5</f>
        <v>0</v>
      </c>
      <c r="CN16" s="53">
        <f t="shared" ref="CN16" si="528">$C16*CM$5/$C$5</f>
        <v>0</v>
      </c>
      <c r="CO16" s="53">
        <f t="shared" ref="CO16" si="529">$C16*CN$5/$C$5</f>
        <v>0</v>
      </c>
      <c r="CP16" s="53">
        <f t="shared" ref="CP16" si="530">$C16*CO$5/$C$5</f>
        <v>0</v>
      </c>
      <c r="CQ16" s="53">
        <f t="shared" ref="CQ16" si="531">$C16*CP$5/$C$5</f>
        <v>0</v>
      </c>
      <c r="CR16" s="53">
        <f t="shared" ref="CR16" si="532">$C16*CQ$5/$C$5</f>
        <v>0</v>
      </c>
      <c r="CS16" s="53">
        <f t="shared" ref="CS16" si="533">$C16*CR$5/$C$5</f>
        <v>0</v>
      </c>
      <c r="CT16" s="53">
        <f t="shared" ref="CT16" si="534">$C16*CS$5/$C$5</f>
        <v>0</v>
      </c>
      <c r="CU16" s="53">
        <f t="shared" ref="CU16" si="535">$C16*CT$5/$C$5</f>
        <v>0</v>
      </c>
      <c r="CV16" s="53">
        <f t="shared" ref="CV16" si="536">$C16*CU$5/$C$5</f>
        <v>0</v>
      </c>
      <c r="CW16" s="53">
        <f t="shared" ref="CW16" si="537">$C16*CV$5/$C$5</f>
        <v>0</v>
      </c>
      <c r="CX16" s="53">
        <f t="shared" ref="CX16" si="538">$C16*CW$5/$C$5</f>
        <v>0</v>
      </c>
      <c r="CY16" s="53">
        <f t="shared" ref="CY16" si="539">$C16*CX$5/$C$5</f>
        <v>0</v>
      </c>
      <c r="CZ16" s="53">
        <f t="shared" ref="CZ16" si="540">$C16*CY$5/$C$5</f>
        <v>0</v>
      </c>
      <c r="DA16" s="53">
        <f t="shared" ref="DA16" si="541">$C16*CZ$5/$C$5</f>
        <v>0</v>
      </c>
      <c r="DB16" s="53">
        <f t="shared" ref="DB16" si="542">$C16*DA$5/$C$5</f>
        <v>0</v>
      </c>
      <c r="DC16" s="53">
        <f t="shared" ref="DC16" si="543">$C16*DB$5/$C$5</f>
        <v>0</v>
      </c>
    </row>
    <row r="17" spans="1:108" s="46" customFormat="1" ht="16.2" thickBot="1" x14ac:dyDescent="0.3">
      <c r="A17" s="52" t="s">
        <v>98</v>
      </c>
      <c r="B17" s="8" t="s">
        <v>5</v>
      </c>
      <c r="C17" s="53">
        <f>SUM(C15:C16)</f>
        <v>867.15</v>
      </c>
      <c r="D17" s="53"/>
      <c r="E17" s="53">
        <f>$C$17*D$4/$C$4</f>
        <v>910.53086491826821</v>
      </c>
      <c r="F17" s="53">
        <f>F15+F16</f>
        <v>1063.7601264968432</v>
      </c>
      <c r="G17" s="53">
        <f t="shared" ref="G17:AP17" si="544">G15+G16</f>
        <v>1067.3473143487877</v>
      </c>
      <c r="H17" s="53">
        <f t="shared" si="544"/>
        <v>1071.6117621413775</v>
      </c>
      <c r="I17" s="53">
        <f t="shared" si="544"/>
        <v>1079.3483308950204</v>
      </c>
      <c r="J17" s="53">
        <f t="shared" si="544"/>
        <v>1087.8562500760838</v>
      </c>
      <c r="K17" s="53">
        <f t="shared" si="544"/>
        <v>1086.7259892993325</v>
      </c>
      <c r="L17" s="53">
        <f t="shared" si="544"/>
        <v>1092.916332391789</v>
      </c>
      <c r="M17" s="53">
        <f t="shared" si="544"/>
        <v>1097.9639246470924</v>
      </c>
      <c r="N17" s="53">
        <f t="shared" si="544"/>
        <v>1102.334256961751</v>
      </c>
      <c r="O17" s="53">
        <f t="shared" si="544"/>
        <v>1104.8383601781188</v>
      </c>
      <c r="P17" s="53">
        <f t="shared" si="544"/>
        <v>1103.9774018909511</v>
      </c>
      <c r="Q17" s="53">
        <f t="shared" si="544"/>
        <v>1103.9774018909511</v>
      </c>
      <c r="R17" s="53">
        <f t="shared" si="544"/>
        <v>1107.1752588250527</v>
      </c>
      <c r="S17" s="53">
        <f t="shared" si="544"/>
        <v>1110.2125265728778</v>
      </c>
      <c r="T17" s="53">
        <f t="shared" si="544"/>
        <v>965.6743654737013</v>
      </c>
      <c r="U17" s="53">
        <f t="shared" si="544"/>
        <v>962.07428028383958</v>
      </c>
      <c r="V17" s="53">
        <f t="shared" si="544"/>
        <v>960.76550060069258</v>
      </c>
      <c r="W17" s="53">
        <f t="shared" si="544"/>
        <v>960.39820467434538</v>
      </c>
      <c r="X17" s="53">
        <f t="shared" si="544"/>
        <v>961.39580571619945</v>
      </c>
      <c r="Y17" s="53">
        <f t="shared" si="544"/>
        <v>965.95007408602532</v>
      </c>
      <c r="Z17" s="53">
        <f t="shared" si="544"/>
        <v>967.64667072890313</v>
      </c>
      <c r="AA17" s="53">
        <f t="shared" si="544"/>
        <v>971.7340449140886</v>
      </c>
      <c r="AB17" s="53">
        <f t="shared" si="544"/>
        <v>970.74413925975364</v>
      </c>
      <c r="AC17" s="53">
        <f t="shared" si="544"/>
        <v>972.07331375358388</v>
      </c>
      <c r="AD17" s="53">
        <f t="shared" si="544"/>
        <v>983.8581553851069</v>
      </c>
      <c r="AE17" s="53">
        <f t="shared" si="544"/>
        <v>996.95690695812311</v>
      </c>
      <c r="AF17" s="53">
        <f t="shared" si="544"/>
        <v>1014.9212317649592</v>
      </c>
      <c r="AG17" s="53">
        <f t="shared" si="544"/>
        <v>1027.5403266188202</v>
      </c>
      <c r="AH17" s="53">
        <f t="shared" si="544"/>
        <v>1048.5636430189122</v>
      </c>
      <c r="AI17" s="53">
        <f t="shared" si="544"/>
        <v>1052.5923347898711</v>
      </c>
      <c r="AJ17" s="53">
        <f t="shared" ref="AJ17:AM17" si="545">AJ15+AJ16</f>
        <v>1064.0990920139482</v>
      </c>
      <c r="AK17" s="53">
        <f t="shared" si="545"/>
        <v>1069.6023501940422</v>
      </c>
      <c r="AL17" s="53">
        <f t="shared" si="545"/>
        <v>1078.4887935886013</v>
      </c>
      <c r="AM17" s="53">
        <f t="shared" si="545"/>
        <v>1089.4871335542421</v>
      </c>
      <c r="AN17" s="53">
        <f t="shared" si="544"/>
        <v>1100.3823038745115</v>
      </c>
      <c r="AO17" s="53">
        <f t="shared" si="544"/>
        <v>1122.2425359937565</v>
      </c>
      <c r="AP17" s="53">
        <f t="shared" si="544"/>
        <v>1156.7115681938787</v>
      </c>
      <c r="AQ17" s="53">
        <f t="shared" ref="AQ17:AR17" si="546">AQ15+AQ16</f>
        <v>1185.2536765571053</v>
      </c>
      <c r="AR17" s="53">
        <f t="shared" si="546"/>
        <v>1209.6652453186582</v>
      </c>
      <c r="AS17" s="53">
        <f t="shared" ref="AS17:BB17" si="547">AS15+AS16</f>
        <v>1226.1392973845695</v>
      </c>
      <c r="AT17" s="53">
        <f t="shared" si="547"/>
        <v>1251.5918850498656</v>
      </c>
      <c r="AU17" s="53">
        <f t="shared" si="547"/>
        <v>1255.1636907074744</v>
      </c>
      <c r="AV17" s="53">
        <f t="shared" si="547"/>
        <v>1281.955776494643</v>
      </c>
      <c r="AW17" s="53">
        <f t="shared" si="547"/>
        <v>1279.674479059219</v>
      </c>
      <c r="AX17" s="53">
        <f t="shared" si="547"/>
        <v>1286.5527685015049</v>
      </c>
      <c r="AY17" s="53">
        <f t="shared" si="547"/>
        <v>1305.3564136776747</v>
      </c>
      <c r="AZ17" s="53">
        <f t="shared" si="547"/>
        <v>1326.8721493314365</v>
      </c>
      <c r="BA17" s="53">
        <f t="shared" si="547"/>
        <v>1323.1722134378797</v>
      </c>
      <c r="BB17" s="53">
        <f t="shared" si="547"/>
        <v>1343.5139852503562</v>
      </c>
      <c r="BC17" s="53">
        <f t="shared" ref="BC17:BD17" si="548">BC15+BC16</f>
        <v>1364.0726570382294</v>
      </c>
      <c r="BD17" s="53">
        <f t="shared" si="548"/>
        <v>1366.8073918989262</v>
      </c>
      <c r="BE17" s="53">
        <f t="shared" ref="BE17:DC17" si="549">BE15+BE16</f>
        <v>1356.320816988457</v>
      </c>
      <c r="BF17" s="53">
        <f t="shared" si="549"/>
        <v>1349.0261786087858</v>
      </c>
      <c r="BG17" s="53">
        <f t="shared" si="549"/>
        <v>1333.5721826337817</v>
      </c>
      <c r="BH17" s="53">
        <f t="shared" si="549"/>
        <v>1325.4153270562715</v>
      </c>
      <c r="BI17" s="53">
        <f t="shared" si="549"/>
        <v>1341.3178195322532</v>
      </c>
      <c r="BJ17" s="53">
        <f t="shared" si="549"/>
        <v>1351.8906621643487</v>
      </c>
      <c r="BK17" s="53">
        <f t="shared" si="549"/>
        <v>1354.490454960483</v>
      </c>
      <c r="BL17" s="53">
        <f t="shared" si="549"/>
        <v>1348.741954161389</v>
      </c>
      <c r="BM17" s="53">
        <f t="shared" si="549"/>
        <v>1340.6818792675981</v>
      </c>
      <c r="BN17" s="53">
        <f t="shared" si="549"/>
        <v>1349.7951675974944</v>
      </c>
      <c r="BO17" s="53">
        <f t="shared" si="549"/>
        <v>1363.2968113485276</v>
      </c>
      <c r="BP17" s="53">
        <f t="shared" si="549"/>
        <v>1365.2764333231464</v>
      </c>
      <c r="BQ17" s="53">
        <f t="shared" si="549"/>
        <v>1371.1367900242458</v>
      </c>
      <c r="BR17" s="53">
        <f t="shared" si="549"/>
        <v>1370.6952315745834</v>
      </c>
      <c r="BS17" s="53">
        <f t="shared" si="549"/>
        <v>1379.2627378289801</v>
      </c>
      <c r="BT17" s="53">
        <f t="shared" si="549"/>
        <v>1382.0411429969674</v>
      </c>
      <c r="BU17" s="53">
        <f t="shared" si="549"/>
        <v>1373.4148281056437</v>
      </c>
      <c r="BV17" s="53">
        <f t="shared" si="549"/>
        <v>1383.9010243480107</v>
      </c>
      <c r="BW17" s="53">
        <f t="shared" si="549"/>
        <v>1389.3917093276411</v>
      </c>
      <c r="BX17" s="53">
        <f t="shared" si="549"/>
        <v>1403.549372597261</v>
      </c>
      <c r="BY17" s="53">
        <f t="shared" si="549"/>
        <v>1415.4515159458874</v>
      </c>
      <c r="BZ17" s="53">
        <f t="shared" si="549"/>
        <v>1424.5009916032109</v>
      </c>
      <c r="CA17" s="53">
        <f t="shared" si="549"/>
        <v>1430.0141316318948</v>
      </c>
      <c r="CB17" s="53">
        <f t="shared" si="549"/>
        <v>1430.8074058988159</v>
      </c>
      <c r="CC17" s="53">
        <f t="shared" si="549"/>
        <v>1434.1137634607924</v>
      </c>
      <c r="CD17" s="53">
        <f t="shared" si="549"/>
        <v>1423.1272632431858</v>
      </c>
      <c r="CE17" s="53">
        <f t="shared" si="549"/>
        <v>1416.5700974021333</v>
      </c>
      <c r="CF17" s="53">
        <f t="shared" si="549"/>
        <v>1424.0252029153955</v>
      </c>
      <c r="CG17" s="53">
        <f t="shared" si="549"/>
        <v>1430.5950050682623</v>
      </c>
      <c r="CH17" s="53">
        <f t="shared" si="549"/>
        <v>1436.1799056024388</v>
      </c>
      <c r="CI17" s="53">
        <f t="shared" si="549"/>
        <v>1430.367718353473</v>
      </c>
      <c r="CJ17" s="53">
        <f t="shared" si="549"/>
        <v>0</v>
      </c>
      <c r="CK17" s="53">
        <f t="shared" si="549"/>
        <v>0</v>
      </c>
      <c r="CL17" s="53">
        <f t="shared" si="549"/>
        <v>0</v>
      </c>
      <c r="CM17" s="53">
        <f t="shared" si="549"/>
        <v>0</v>
      </c>
      <c r="CN17" s="53">
        <f t="shared" si="549"/>
        <v>0</v>
      </c>
      <c r="CO17" s="53">
        <f t="shared" si="549"/>
        <v>0</v>
      </c>
      <c r="CP17" s="53">
        <f t="shared" si="549"/>
        <v>0</v>
      </c>
      <c r="CQ17" s="53">
        <f t="shared" si="549"/>
        <v>0</v>
      </c>
      <c r="CR17" s="53">
        <f t="shared" si="549"/>
        <v>0</v>
      </c>
      <c r="CS17" s="53">
        <f t="shared" si="549"/>
        <v>0</v>
      </c>
      <c r="CT17" s="53">
        <f t="shared" si="549"/>
        <v>0</v>
      </c>
      <c r="CU17" s="53">
        <f t="shared" si="549"/>
        <v>0</v>
      </c>
      <c r="CV17" s="53">
        <f t="shared" si="549"/>
        <v>0</v>
      </c>
      <c r="CW17" s="53">
        <f t="shared" si="549"/>
        <v>0</v>
      </c>
      <c r="CX17" s="53">
        <f t="shared" si="549"/>
        <v>0</v>
      </c>
      <c r="CY17" s="53">
        <f t="shared" si="549"/>
        <v>0</v>
      </c>
      <c r="CZ17" s="53">
        <f t="shared" si="549"/>
        <v>0</v>
      </c>
      <c r="DA17" s="53">
        <f t="shared" si="549"/>
        <v>0</v>
      </c>
      <c r="DB17" s="53">
        <f t="shared" si="549"/>
        <v>0</v>
      </c>
      <c r="DC17" s="53">
        <f t="shared" si="549"/>
        <v>0</v>
      </c>
    </row>
    <row r="18" spans="1:108" s="54" customFormat="1" x14ac:dyDescent="0.25">
      <c r="A18" s="325" t="s">
        <v>24</v>
      </c>
      <c r="D18" s="55"/>
      <c r="E18" s="55"/>
      <c r="F18" s="55"/>
      <c r="G18" s="55" t="e">
        <f>IF(#REF!="","",((#REF!*(#REF!+#REF!+#REF!))+(G14*(#REF!+#REF!+#REF!)+(#REF!*(#REF!+#REF!+#REF!))))/((#REF!+#REF!+#REF!)+(#REF!+#REF!+#REF!)+(#REF!+#REF!+#REF!)))</f>
        <v>#REF!</v>
      </c>
      <c r="H18" s="55" t="e">
        <f>IF(#REF!="","",((#REF!*(#REF!+#REF!+#REF!))+(H14*(#REF!+#REF!+#REF!)+(#REF!*(#REF!+#REF!+#REF!))))/((#REF!+#REF!+#REF!)+(#REF!+#REF!+#REF!)+(#REF!+#REF!+#REF!)))</f>
        <v>#REF!</v>
      </c>
      <c r="I18" s="55" t="e">
        <f>IF(#REF!="","",((#REF!*(#REF!+#REF!+#REF!))+(I14*(#REF!+#REF!+#REF!)+(#REF!*(#REF!+#REF!+#REF!))))/((#REF!+#REF!+#REF!)+(#REF!+#REF!+#REF!)+(#REF!+#REF!+#REF!)))</f>
        <v>#REF!</v>
      </c>
      <c r="J18" s="55" t="e">
        <f>IF(#REF!="","",((#REF!*(#REF!+#REF!+#REF!))+(J14*(#REF!+#REF!+#REF!)+(#REF!*(#REF!+#REF!+#REF!))))/((#REF!+#REF!+#REF!)+(#REF!+#REF!+#REF!)+(#REF!+#REF!+#REF!)))</f>
        <v>#REF!</v>
      </c>
      <c r="K18" s="55" t="e">
        <f>IF(#REF!="","",((#REF!*(#REF!+#REF!+#REF!))+(K14*(#REF!+#REF!+#REF!)+(#REF!*(#REF!+#REF!+#REF!))))/((#REF!+#REF!+#REF!)+(#REF!+#REF!+#REF!)+(#REF!+#REF!+#REF!)))</f>
        <v>#REF!</v>
      </c>
      <c r="L18" s="55" t="e">
        <f>IF(#REF!="","",((#REF!*(#REF!+#REF!+#REF!))+(L14*(#REF!+#REF!+#REF!)+(#REF!*(#REF!+#REF!+#REF!))))/((#REF!+#REF!+#REF!)+(#REF!+#REF!+#REF!)+(#REF!+#REF!+#REF!)))</f>
        <v>#REF!</v>
      </c>
      <c r="M18" s="55" t="e">
        <f>IF(#REF!="","",((#REF!*(#REF!+#REF!+#REF!))+(M14*(#REF!+#REF!+#REF!)+(#REF!*(#REF!+#REF!+#REF!))))/((#REF!+#REF!+#REF!)+(#REF!+#REF!+#REF!)+(#REF!+#REF!+#REF!)))</f>
        <v>#REF!</v>
      </c>
      <c r="N18" s="55" t="e">
        <f>IF(#REF!="","",((#REF!*(#REF!+#REF!+#REF!))+(N14*(#REF!+#REF!+#REF!)+(#REF!*(#REF!+#REF!+#REF!))))/((#REF!+#REF!+#REF!)+(#REF!+#REF!+#REF!)+(#REF!+#REF!+#REF!)))</f>
        <v>#REF!</v>
      </c>
      <c r="O18" s="55" t="e">
        <f>IF(#REF!="","",((#REF!*(#REF!+#REF!+#REF!))+(O14*(#REF!+#REF!+#REF!)+(#REF!*(#REF!+#REF!+#REF!))))/((#REF!+#REF!+#REF!)+(#REF!+#REF!+#REF!)+(#REF!+#REF!+#REF!)))</f>
        <v>#REF!</v>
      </c>
      <c r="P18" s="55" t="e">
        <f>IF(#REF!="","",((#REF!*(#REF!+#REF!+#REF!))+(P14*(#REF!+#REF!+#REF!)+(#REF!*(#REF!+#REF!+#REF!))))/((#REF!+#REF!+#REF!)+(#REF!+#REF!+#REF!)+(#REF!+#REF!+#REF!)))</f>
        <v>#REF!</v>
      </c>
      <c r="Q18" s="55" t="e">
        <f>IF(#REF!="","",((#REF!*(#REF!+#REF!+#REF!))+(Q14*(#REF!+#REF!+#REF!)+(#REF!*(#REF!+#REF!+#REF!))))/((#REF!+#REF!+#REF!)+(#REF!+#REF!+#REF!)+(#REF!+#REF!+#REF!)))</f>
        <v>#REF!</v>
      </c>
      <c r="R18" s="55" t="e">
        <f>IF(#REF!="","",((#REF!*(#REF!+#REF!+#REF!))+(R14*(#REF!+#REF!+#REF!)+(#REF!*(#REF!+#REF!+#REF!))))/((#REF!+#REF!+#REF!)+(#REF!+#REF!+#REF!)+(#REF!+#REF!+#REF!)))</f>
        <v>#REF!</v>
      </c>
      <c r="S18" s="55" t="e">
        <f>IF(#REF!="","",((#REF!*(#REF!+#REF!+#REF!))+(S14*(#REF!+#REF!+#REF!)+(#REF!*(#REF!+#REF!+#REF!))))/((#REF!+#REF!+#REF!)+(#REF!+#REF!+#REF!)+(#REF!+#REF!+#REF!)))</f>
        <v>#REF!</v>
      </c>
      <c r="T18" s="55" t="e">
        <f>IF(#REF!="","",((#REF!*(#REF!+#REF!+#REF!))+(T14*(#REF!+#REF!+#REF!)+(#REF!*(#REF!+#REF!+#REF!))))/((#REF!+#REF!+#REF!)+(#REF!+#REF!+#REF!)+(#REF!+#REF!+#REF!)))</f>
        <v>#REF!</v>
      </c>
      <c r="U18" s="55" t="e">
        <f>IF(#REF!="","",((#REF!*(#REF!+#REF!+#REF!))+(U14*(#REF!+#REF!+#REF!)+(#REF!*(#REF!+#REF!+#REF!))))/((#REF!+#REF!+#REF!)+(#REF!+#REF!+#REF!)+(#REF!+#REF!+#REF!)))</f>
        <v>#REF!</v>
      </c>
      <c r="V18" s="55" t="e">
        <f>IF(#REF!="","",((#REF!*(#REF!+#REF!+#REF!))+(V14*(#REF!+#REF!+#REF!)+(#REF!*(#REF!+#REF!+#REF!))))/((#REF!+#REF!+#REF!)+(#REF!+#REF!+#REF!)+(#REF!+#REF!+#REF!)))</f>
        <v>#REF!</v>
      </c>
      <c r="W18" s="55" t="e">
        <f>IF(#REF!="","",((#REF!*(#REF!+#REF!+#REF!))+(W14*(#REF!+#REF!+#REF!)+(#REF!*(#REF!+#REF!+#REF!))))/((#REF!+#REF!+#REF!)+(#REF!+#REF!+#REF!)+(#REF!+#REF!+#REF!)))</f>
        <v>#REF!</v>
      </c>
      <c r="X18" s="55" t="e">
        <f>IF(#REF!="","",((#REF!*(#REF!+#REF!+#REF!))+(X14*(#REF!+#REF!+#REF!)+(#REF!*(#REF!+#REF!+#REF!))))/((#REF!+#REF!+#REF!)+(#REF!+#REF!+#REF!)+(#REF!+#REF!+#REF!)))</f>
        <v>#REF!</v>
      </c>
      <c r="Y18" s="55" t="e">
        <f>IF(#REF!="","",((#REF!*(#REF!+#REF!+#REF!))+(Y14*(#REF!+#REF!+#REF!)+(#REF!*(#REF!+#REF!+#REF!))))/((#REF!+#REF!+#REF!)+(#REF!+#REF!+#REF!)+(#REF!+#REF!+#REF!)))</f>
        <v>#REF!</v>
      </c>
      <c r="Z18" s="55" t="e">
        <f>IF(#REF!="","",((#REF!*(#REF!+#REF!+#REF!))+(Z14*(#REF!+#REF!+#REF!)+(#REF!*(#REF!+#REF!+#REF!))))/((#REF!+#REF!+#REF!)+(#REF!+#REF!+#REF!)+(#REF!+#REF!+#REF!)))</f>
        <v>#REF!</v>
      </c>
      <c r="AA18" s="55" t="e">
        <f>IF(#REF!="","",((#REF!*(#REF!+#REF!+#REF!))+(AA14*(#REF!+#REF!+#REF!)+(#REF!*(#REF!+#REF!+#REF!))))/((#REF!+#REF!+#REF!)+(#REF!+#REF!+#REF!)+(#REF!+#REF!+#REF!)))</f>
        <v>#REF!</v>
      </c>
      <c r="AB18" s="55" t="e">
        <f>IF(#REF!="","",((#REF!*(#REF!+#REF!+#REF!))+(AB14*(#REF!+#REF!+#REF!)+(#REF!*(#REF!+#REF!+#REF!))))/((#REF!+#REF!+#REF!)+(#REF!+#REF!+#REF!)+(#REF!+#REF!+#REF!)))</f>
        <v>#REF!</v>
      </c>
      <c r="AC18" s="55" t="e">
        <f>IF(#REF!="","",((#REF!*(#REF!+#REF!+#REF!))+(AC14*(#REF!+#REF!+#REF!)+(#REF!*(#REF!+#REF!+#REF!))))/((#REF!+#REF!+#REF!)+(#REF!+#REF!+#REF!)+(#REF!+#REF!+#REF!)))</f>
        <v>#REF!</v>
      </c>
      <c r="AD18" s="55" t="e">
        <f>IF(#REF!="","",((#REF!*(#REF!+#REF!+#REF!))+(AD14*(#REF!+#REF!+#REF!)+(#REF!*(#REF!+#REF!+#REF!))))/((#REF!+#REF!+#REF!)+(#REF!+#REF!+#REF!)+(#REF!+#REF!+#REF!)))</f>
        <v>#REF!</v>
      </c>
      <c r="AE18" s="55" t="e">
        <f>IF(#REF!="","",((#REF!*(#REF!+#REF!+#REF!))+(AE14*(#REF!+#REF!+#REF!)+(#REF!*(#REF!+#REF!+#REF!))))/((#REF!+#REF!+#REF!)+(#REF!+#REF!+#REF!)+(#REF!+#REF!+#REF!)))</f>
        <v>#REF!</v>
      </c>
      <c r="AF18" s="55" t="e">
        <f>IF(#REF!="","",((#REF!*(#REF!+#REF!+#REF!))+(AF14*(#REF!+#REF!+#REF!)+(#REF!*(#REF!+#REF!+#REF!))))/((#REF!+#REF!+#REF!)+(#REF!+#REF!+#REF!)+(#REF!+#REF!+#REF!)))</f>
        <v>#REF!</v>
      </c>
      <c r="AG18" s="55" t="e">
        <f>IF(#REF!="","",((#REF!*(#REF!+#REF!+#REF!))+(AG14*(#REF!+#REF!+#REF!)+(#REF!*(#REF!+#REF!+#REF!))))/((#REF!+#REF!+#REF!)+(#REF!+#REF!+#REF!)+(#REF!+#REF!+#REF!)))</f>
        <v>#REF!</v>
      </c>
      <c r="AH18" s="55" t="e">
        <f>IF(#REF!="","",((#REF!*(#REF!+#REF!+#REF!))+(AH14*(#REF!+#REF!+#REF!)+(#REF!*(#REF!+#REF!+#REF!))))/((#REF!+#REF!+#REF!)+(#REF!+#REF!+#REF!)+(#REF!+#REF!+#REF!)))</f>
        <v>#REF!</v>
      </c>
      <c r="AI18" s="55" t="e">
        <f>IF(#REF!="","",((#REF!*(#REF!+#REF!+#REF!))+(AI14*(#REF!+#REF!+#REF!)+(#REF!*(#REF!+#REF!+#REF!))))/((#REF!+#REF!+#REF!)+(#REF!+#REF!+#REF!)+(#REF!+#REF!+#REF!)))</f>
        <v>#REF!</v>
      </c>
      <c r="AJ18" s="55" t="e">
        <f>IF(#REF!="","",((#REF!*(#REF!+#REF!+#REF!))+(AJ14*(#REF!+#REF!+#REF!)+(#REF!*(#REF!+#REF!+#REF!))))/((#REF!+#REF!+#REF!)+(#REF!+#REF!+#REF!)+(#REF!+#REF!+#REF!)))</f>
        <v>#REF!</v>
      </c>
      <c r="AK18" s="55" t="e">
        <f>IF(#REF!="","",((#REF!*(#REF!+#REF!+#REF!))+(AK14*(#REF!+#REF!+#REF!)+(#REF!*(#REF!+#REF!+#REF!))))/((#REF!+#REF!+#REF!)+(#REF!+#REF!+#REF!)+(#REF!+#REF!+#REF!)))</f>
        <v>#REF!</v>
      </c>
      <c r="AL18" s="55" t="e">
        <f>IF(#REF!="","",((#REF!*(#REF!+#REF!+#REF!))+(AL14*(#REF!+#REF!+#REF!)+(#REF!*(#REF!+#REF!+#REF!))))/((#REF!+#REF!+#REF!)+(#REF!+#REF!+#REF!)+(#REF!+#REF!+#REF!)))</f>
        <v>#REF!</v>
      </c>
      <c r="AM18" s="55" t="e">
        <f>IF(#REF!="","",((#REF!*(#REF!+#REF!+#REF!))+(AM14*(#REF!+#REF!+#REF!)+(#REF!*(#REF!+#REF!+#REF!))))/((#REF!+#REF!+#REF!)+(#REF!+#REF!+#REF!)+(#REF!+#REF!+#REF!)))</f>
        <v>#REF!</v>
      </c>
      <c r="AN18" s="55" t="e">
        <f>IF(#REF!="","",((#REF!*(#REF!+#REF!+#REF!))+(AN14*(#REF!+#REF!+#REF!)+(#REF!*(#REF!+#REF!+#REF!))))/((#REF!+#REF!+#REF!)+(#REF!+#REF!+#REF!)+(#REF!+#REF!+#REF!)))</f>
        <v>#REF!</v>
      </c>
      <c r="AO18" s="55" t="e">
        <f>IF(#REF!="","",((#REF!*(#REF!+#REF!+#REF!))+(AO14*(#REF!+#REF!+#REF!)+(#REF!*(#REF!+#REF!+#REF!))))/((#REF!+#REF!+#REF!)+(#REF!+#REF!+#REF!)+(#REF!+#REF!+#REF!)))</f>
        <v>#REF!</v>
      </c>
      <c r="AP18" s="55" t="e">
        <f>IF(#REF!="","",((#REF!*(#REF!+#REF!+#REF!))+(AP14*(#REF!+#REF!+#REF!)+(#REF!*(#REF!+#REF!+#REF!))))/((#REF!+#REF!+#REF!)+(#REF!+#REF!+#REF!)+(#REF!+#REF!+#REF!)))</f>
        <v>#REF!</v>
      </c>
      <c r="AQ18" s="55" t="e">
        <f>IF(#REF!="","",((#REF!*(#REF!+#REF!+#REF!))+(AQ14*(#REF!+#REF!+#REF!)+(#REF!*(#REF!+#REF!+#REF!))))/((#REF!+#REF!+#REF!)+(#REF!+#REF!+#REF!)+(#REF!+#REF!+#REF!)))</f>
        <v>#REF!</v>
      </c>
      <c r="AR18" s="55" t="e">
        <f>IF(#REF!="","",((#REF!*(#REF!+#REF!+#REF!))+(AR14*(#REF!+#REF!+#REF!)+(#REF!*(#REF!+#REF!+#REF!))))/((#REF!+#REF!+#REF!)+(#REF!+#REF!+#REF!)+(#REF!+#REF!+#REF!)))</f>
        <v>#REF!</v>
      </c>
      <c r="AS18" s="55" t="e">
        <f>IF(#REF!="","",((#REF!*(#REF!+#REF!+#REF!))+(AS14*(#REF!+#REF!+#REF!)+(#REF!*(#REF!+#REF!+#REF!))))/((#REF!+#REF!+#REF!)+(#REF!+#REF!+#REF!)+(#REF!+#REF!+#REF!)))</f>
        <v>#REF!</v>
      </c>
      <c r="AT18" s="55" t="e">
        <f>IF(#REF!="","",((#REF!*(#REF!+#REF!+#REF!))+(AT14*(#REF!+#REF!+#REF!)+(#REF!*(#REF!+#REF!+#REF!))))/((#REF!+#REF!+#REF!)+(#REF!+#REF!+#REF!)+(#REF!+#REF!+#REF!)))</f>
        <v>#REF!</v>
      </c>
      <c r="AU18" s="55" t="e">
        <f>IF(#REF!="","",((#REF!*(#REF!+#REF!+#REF!))+(AU14*(#REF!+#REF!+#REF!)+(#REF!*(#REF!+#REF!+#REF!))))/((#REF!+#REF!+#REF!)+(#REF!+#REF!+#REF!)+(#REF!+#REF!+#REF!)))</f>
        <v>#REF!</v>
      </c>
      <c r="AV18" s="55" t="e">
        <f>IF(#REF!="","",((#REF!*(#REF!+#REF!+#REF!))+(AV14*(#REF!+#REF!+#REF!)+(#REF!*(#REF!+#REF!+#REF!))))/((#REF!+#REF!+#REF!)+(#REF!+#REF!+#REF!)+(#REF!+#REF!+#REF!)))</f>
        <v>#REF!</v>
      </c>
      <c r="AW18" s="55" t="e">
        <f>IF(#REF!="","",((#REF!*(#REF!+#REF!+#REF!))+(AW14*(#REF!+#REF!+#REF!)+(#REF!*(#REF!+#REF!+#REF!))))/((#REF!+#REF!+#REF!)+(#REF!+#REF!+#REF!)+(#REF!+#REF!+#REF!)))</f>
        <v>#REF!</v>
      </c>
      <c r="AX18" s="55" t="e">
        <f>IF(#REF!="","",((#REF!*(#REF!+#REF!+#REF!))+(AX14*(#REF!+#REF!+#REF!)+(#REF!*(#REF!+#REF!+#REF!))))/((#REF!+#REF!+#REF!)+(#REF!+#REF!+#REF!)+(#REF!+#REF!+#REF!)))</f>
        <v>#REF!</v>
      </c>
      <c r="AY18" s="55" t="e">
        <f>IF(#REF!="","",((#REF!*(#REF!+#REF!+#REF!))+(AY14*(#REF!+#REF!+#REF!)+(#REF!*(#REF!+#REF!+#REF!))))/((#REF!+#REF!+#REF!)+(#REF!+#REF!+#REF!)+(#REF!+#REF!+#REF!)))</f>
        <v>#REF!</v>
      </c>
      <c r="AZ18" s="55" t="e">
        <f>IF(#REF!="","",((#REF!*(#REF!+#REF!+#REF!))+(AZ14*(#REF!+#REF!+#REF!)+(#REF!*(#REF!+#REF!+#REF!))))/((#REF!+#REF!+#REF!)+(#REF!+#REF!+#REF!)+(#REF!+#REF!+#REF!)))</f>
        <v>#REF!</v>
      </c>
      <c r="BA18" s="55" t="e">
        <f>IF(#REF!="","",((#REF!*(#REF!+#REF!+#REF!))+(BA14*(#REF!+#REF!+#REF!)+(#REF!*(#REF!+#REF!+#REF!))))/((#REF!+#REF!+#REF!)+(#REF!+#REF!+#REF!)+(#REF!+#REF!+#REF!)))</f>
        <v>#REF!</v>
      </c>
    </row>
    <row r="19" spans="1:108" s="56" customFormat="1" ht="13.8" thickBot="1" x14ac:dyDescent="0.3">
      <c r="A19" s="326"/>
      <c r="D19" s="57"/>
      <c r="E19" s="57"/>
      <c r="F19" s="57"/>
      <c r="G19" s="57" t="e">
        <f t="shared" ref="G19:BA19" si="550">IF(G18="","",IF(G18&gt;G9,"NO CUMPLE","CUMPLE"))</f>
        <v>#REF!</v>
      </c>
      <c r="H19" s="57" t="e">
        <f t="shared" si="550"/>
        <v>#REF!</v>
      </c>
      <c r="I19" s="57" t="e">
        <f t="shared" si="550"/>
        <v>#REF!</v>
      </c>
      <c r="J19" s="57" t="e">
        <f t="shared" si="550"/>
        <v>#REF!</v>
      </c>
      <c r="K19" s="57" t="e">
        <f t="shared" si="550"/>
        <v>#REF!</v>
      </c>
      <c r="L19" s="57" t="e">
        <f t="shared" si="550"/>
        <v>#REF!</v>
      </c>
      <c r="M19" s="57" t="e">
        <f t="shared" si="550"/>
        <v>#REF!</v>
      </c>
      <c r="N19" s="57" t="e">
        <f t="shared" si="550"/>
        <v>#REF!</v>
      </c>
      <c r="O19" s="57" t="e">
        <f t="shared" si="550"/>
        <v>#REF!</v>
      </c>
      <c r="P19" s="57" t="e">
        <f t="shared" si="550"/>
        <v>#REF!</v>
      </c>
      <c r="Q19" s="57" t="e">
        <f t="shared" si="550"/>
        <v>#REF!</v>
      </c>
      <c r="R19" s="57" t="e">
        <f t="shared" si="550"/>
        <v>#REF!</v>
      </c>
      <c r="S19" s="57" t="e">
        <f t="shared" si="550"/>
        <v>#REF!</v>
      </c>
      <c r="T19" s="57" t="e">
        <f t="shared" si="550"/>
        <v>#REF!</v>
      </c>
      <c r="U19" s="57" t="e">
        <f t="shared" si="550"/>
        <v>#REF!</v>
      </c>
      <c r="V19" s="57" t="e">
        <f t="shared" si="550"/>
        <v>#REF!</v>
      </c>
      <c r="W19" s="57" t="e">
        <f t="shared" si="550"/>
        <v>#REF!</v>
      </c>
      <c r="X19" s="57" t="e">
        <f t="shared" si="550"/>
        <v>#REF!</v>
      </c>
      <c r="Y19" s="57" t="e">
        <f t="shared" si="550"/>
        <v>#REF!</v>
      </c>
      <c r="Z19" s="57" t="e">
        <f t="shared" si="550"/>
        <v>#REF!</v>
      </c>
      <c r="AA19" s="57" t="e">
        <f t="shared" si="550"/>
        <v>#REF!</v>
      </c>
      <c r="AB19" s="57" t="e">
        <f t="shared" si="550"/>
        <v>#REF!</v>
      </c>
      <c r="AC19" s="57" t="e">
        <f t="shared" si="550"/>
        <v>#REF!</v>
      </c>
      <c r="AD19" s="57" t="e">
        <f t="shared" si="550"/>
        <v>#REF!</v>
      </c>
      <c r="AE19" s="57" t="e">
        <f t="shared" si="550"/>
        <v>#REF!</v>
      </c>
      <c r="AF19" s="57" t="e">
        <f t="shared" si="550"/>
        <v>#REF!</v>
      </c>
      <c r="AG19" s="57" t="e">
        <f t="shared" si="550"/>
        <v>#REF!</v>
      </c>
      <c r="AH19" s="57" t="e">
        <f t="shared" si="550"/>
        <v>#REF!</v>
      </c>
      <c r="AI19" s="57" t="e">
        <f t="shared" si="550"/>
        <v>#REF!</v>
      </c>
      <c r="AJ19" s="57" t="e">
        <f t="shared" si="550"/>
        <v>#REF!</v>
      </c>
      <c r="AK19" s="57" t="e">
        <f t="shared" si="550"/>
        <v>#REF!</v>
      </c>
      <c r="AL19" s="57" t="e">
        <f t="shared" si="550"/>
        <v>#REF!</v>
      </c>
      <c r="AM19" s="57" t="e">
        <f t="shared" si="550"/>
        <v>#REF!</v>
      </c>
      <c r="AN19" s="57" t="e">
        <f t="shared" si="550"/>
        <v>#REF!</v>
      </c>
      <c r="AO19" s="57" t="e">
        <f t="shared" si="550"/>
        <v>#REF!</v>
      </c>
      <c r="AP19" s="57" t="e">
        <f t="shared" si="550"/>
        <v>#REF!</v>
      </c>
      <c r="AQ19" s="57" t="e">
        <f t="shared" si="550"/>
        <v>#REF!</v>
      </c>
      <c r="AR19" s="57" t="e">
        <f t="shared" si="550"/>
        <v>#REF!</v>
      </c>
      <c r="AS19" s="57" t="e">
        <f t="shared" si="550"/>
        <v>#REF!</v>
      </c>
      <c r="AT19" s="57" t="e">
        <f t="shared" si="550"/>
        <v>#REF!</v>
      </c>
      <c r="AU19" s="57" t="e">
        <f t="shared" si="550"/>
        <v>#REF!</v>
      </c>
      <c r="AV19" s="57" t="e">
        <f t="shared" si="550"/>
        <v>#REF!</v>
      </c>
      <c r="AW19" s="57" t="e">
        <f t="shared" si="550"/>
        <v>#REF!</v>
      </c>
      <c r="AX19" s="57" t="e">
        <f t="shared" si="550"/>
        <v>#REF!</v>
      </c>
      <c r="AY19" s="57" t="e">
        <f t="shared" si="550"/>
        <v>#REF!</v>
      </c>
      <c r="AZ19" s="57" t="e">
        <f t="shared" si="550"/>
        <v>#REF!</v>
      </c>
      <c r="BA19" s="57" t="e">
        <f t="shared" si="550"/>
        <v>#REF!</v>
      </c>
    </row>
    <row r="20" spans="1:108" ht="13.8" thickTop="1" x14ac:dyDescent="0.25"/>
    <row r="26" spans="1:108" x14ac:dyDescent="0.25">
      <c r="BW26" t="s">
        <v>186</v>
      </c>
    </row>
    <row r="31" spans="1:108" x14ac:dyDescent="0.25">
      <c r="E31" s="99"/>
      <c r="F31" s="100"/>
      <c r="G31" s="99"/>
      <c r="H31" s="100"/>
      <c r="I31" s="99"/>
      <c r="J31" s="100"/>
      <c r="K31" s="99"/>
      <c r="L31" s="100"/>
      <c r="M31" s="99"/>
      <c r="N31" s="100"/>
      <c r="O31" s="99"/>
      <c r="P31" s="100"/>
      <c r="Q31" s="99"/>
      <c r="R31" s="100"/>
      <c r="S31" s="99"/>
      <c r="T31" s="100"/>
      <c r="U31" s="99"/>
      <c r="V31" s="100"/>
      <c r="W31" s="99"/>
      <c r="X31" s="100"/>
      <c r="Y31" s="99"/>
      <c r="Z31" s="100"/>
      <c r="AA31" s="99"/>
      <c r="AB31" s="100"/>
      <c r="AC31" s="99"/>
      <c r="AD31" s="100"/>
      <c r="AE31" s="99"/>
      <c r="AF31" s="100"/>
      <c r="AG31" s="99"/>
      <c r="AH31" s="100"/>
      <c r="AI31" s="99"/>
      <c r="AJ31" s="100"/>
      <c r="AK31" s="99"/>
      <c r="AL31" s="100"/>
      <c r="AM31" s="99"/>
      <c r="AN31" s="100"/>
      <c r="AO31" s="99"/>
      <c r="AP31" s="100"/>
      <c r="AQ31" s="99"/>
      <c r="AR31" s="100"/>
      <c r="AS31" s="99"/>
      <c r="AT31" s="100"/>
      <c r="AU31" s="99"/>
      <c r="AV31" s="100"/>
      <c r="AW31" s="99"/>
      <c r="AX31" s="100"/>
      <c r="AY31" s="99"/>
      <c r="AZ31" s="100"/>
      <c r="BA31" s="99"/>
      <c r="BB31" s="100"/>
      <c r="BC31" s="99"/>
      <c r="BD31" s="100"/>
      <c r="BE31" s="99"/>
      <c r="BF31" s="100"/>
      <c r="BG31" s="99"/>
      <c r="BH31" s="100"/>
      <c r="BI31" s="99"/>
      <c r="BJ31" s="100"/>
      <c r="BK31" s="99"/>
      <c r="BL31" s="100"/>
      <c r="BM31" s="99"/>
      <c r="BN31" s="100"/>
      <c r="BO31" s="99"/>
      <c r="BP31" s="100"/>
      <c r="BQ31" s="99"/>
      <c r="BR31" s="100"/>
      <c r="BS31" s="99"/>
      <c r="BT31" s="100"/>
      <c r="BU31" s="99"/>
      <c r="BV31" s="100"/>
      <c r="BW31" s="99"/>
      <c r="BX31" s="100"/>
      <c r="BY31" s="99"/>
      <c r="BZ31" s="100"/>
      <c r="CA31" s="99"/>
      <c r="CB31" s="100"/>
      <c r="CC31" s="99"/>
      <c r="CD31" s="100"/>
      <c r="CE31" s="99"/>
      <c r="CF31" s="100"/>
      <c r="CG31" s="99"/>
      <c r="CH31" s="100"/>
      <c r="CI31" s="99"/>
      <c r="CJ31" s="100"/>
      <c r="CK31" s="99"/>
      <c r="CL31" s="100"/>
      <c r="CM31" s="99"/>
      <c r="CN31" s="100"/>
      <c r="CO31" s="99"/>
      <c r="CP31" s="100"/>
      <c r="CQ31" s="99"/>
      <c r="CR31" s="100"/>
      <c r="CS31" s="99"/>
      <c r="CT31" s="100"/>
      <c r="CU31" s="99"/>
      <c r="CV31" s="100"/>
      <c r="CW31" s="99"/>
      <c r="CX31" s="100"/>
      <c r="CY31" s="99"/>
      <c r="CZ31" s="100"/>
      <c r="DA31" s="99"/>
      <c r="DB31" s="100"/>
      <c r="DC31" s="99"/>
      <c r="DD31" s="99"/>
    </row>
  </sheetData>
  <protectedRanges>
    <protectedRange sqref="DD6:IH6 D6 A4:C4 B5:C5 B17 D15:E16 DD15:IH16 B6 I4:AQ5 AS4:IH5 A14:IH14" name="Rango1"/>
    <protectedRange sqref="D4:F5 E6:DC6" name="Rango1_1"/>
    <protectedRange sqref="AR4:AR5" name="Rango1_1_1"/>
  </protectedRanges>
  <mergeCells count="2">
    <mergeCell ref="A2:C2"/>
    <mergeCell ref="A18:A19"/>
  </mergeCells>
  <phoneticPr fontId="19" type="noConversion"/>
  <hyperlinks>
    <hyperlink ref="A4" r:id="rId1" display="IPP DANE" xr:uid="{00000000-0004-0000-0000-000000000000}"/>
    <hyperlink ref="A5" r:id="rId2" xr:uid="{00000000-0004-0000-0000-000001000000}"/>
  </hyperlinks>
  <pageMargins left="0.74803149606299213" right="0.74803149606299213" top="0.98425196850393704" bottom="0.98425196850393704" header="0.51181102362204722" footer="0.51181102362204722"/>
  <pageSetup paperSize="9" scale="36" firstPageNumber="0" orientation="portrait" r:id="rId3"/>
  <headerFooter alignWithMargins="0"/>
  <colBreaks count="5" manualBreakCount="5">
    <brk id="19" max="1048575" man="1"/>
    <brk id="25" max="42" man="1"/>
    <brk id="32" max="1048575" man="1"/>
    <brk id="34" max="1048575" man="1"/>
    <brk id="40" max="1048575" man="1"/>
  </colBreaks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indexed="42"/>
  </sheetPr>
  <dimension ref="A1:XCK72"/>
  <sheetViews>
    <sheetView zoomScaleNormal="100" workbookViewId="0">
      <pane xSplit="3" ySplit="7" topLeftCell="BY48" activePane="bottomRight" state="frozen"/>
      <selection pane="topRight" activeCell="D1" sqref="D1"/>
      <selection pane="bottomLeft" activeCell="A9" sqref="A9"/>
      <selection pane="bottomRight" activeCell="BY66" sqref="BY66"/>
    </sheetView>
  </sheetViews>
  <sheetFormatPr baseColWidth="10" defaultRowHeight="13.2" x14ac:dyDescent="0.25"/>
  <cols>
    <col min="1" max="1" width="1.6640625" style="8" customWidth="1"/>
    <col min="2" max="2" width="55.88671875" customWidth="1"/>
    <col min="3" max="3" width="12.88671875" bestFit="1" customWidth="1"/>
    <col min="4" max="4" width="11" bestFit="1" customWidth="1"/>
    <col min="5" max="38" width="10.109375" customWidth="1"/>
    <col min="39" max="39" width="13" customWidth="1"/>
    <col min="40" max="40" width="12" customWidth="1"/>
    <col min="41" max="41" width="12.33203125" customWidth="1"/>
    <col min="42" max="43" width="11.109375" bestFit="1" customWidth="1"/>
    <col min="71" max="71" width="12.44140625" bestFit="1" customWidth="1"/>
    <col min="72" max="72" width="15.33203125" bestFit="1" customWidth="1"/>
  </cols>
  <sheetData>
    <row r="1" spans="1:106" ht="17.399999999999999" x14ac:dyDescent="0.3">
      <c r="B1" s="69" t="str">
        <f>'1 Dm_Cm'!A1</f>
        <v xml:space="preserve">Resoluciones CREG 092 y 093 de 2018 </v>
      </c>
      <c r="BV1" s="322">
        <f>+BV13+BU14</f>
        <v>14954.978009994193</v>
      </c>
      <c r="BW1" s="322">
        <f>BV1-BV15</f>
        <v>8066.9780099941927</v>
      </c>
      <c r="BX1">
        <f>+BW1-(3.63/100)</f>
        <v>8066.9417099941929</v>
      </c>
    </row>
    <row r="2" spans="1:106" ht="3" customHeight="1" x14ac:dyDescent="0.25"/>
    <row r="3" spans="1:106" s="9" customFormat="1" ht="17.399999999999999" thickBot="1" x14ac:dyDescent="0.3">
      <c r="A3" s="122"/>
      <c r="B3" s="122"/>
      <c r="D3" s="66">
        <f>'1 Dm_Cm'!E3</f>
        <v>43466</v>
      </c>
      <c r="E3" s="66">
        <f>'1 Dm_Cm'!F3</f>
        <v>43497</v>
      </c>
      <c r="F3" s="66">
        <f>'1 Dm_Cm'!G3</f>
        <v>43525</v>
      </c>
      <c r="G3" s="66">
        <f>'1 Dm_Cm'!H3</f>
        <v>43556</v>
      </c>
      <c r="H3" s="66">
        <f>'1 Dm_Cm'!I3</f>
        <v>43586</v>
      </c>
      <c r="I3" s="66">
        <f>'1 Dm_Cm'!J3</f>
        <v>43617</v>
      </c>
      <c r="J3" s="66">
        <f>'1 Dm_Cm'!K3</f>
        <v>43647</v>
      </c>
      <c r="K3" s="66">
        <f>'1 Dm_Cm'!L3</f>
        <v>43678</v>
      </c>
      <c r="L3" s="66">
        <f>'1 Dm_Cm'!M3</f>
        <v>43709</v>
      </c>
      <c r="M3" s="66">
        <f>'1 Dm_Cm'!N3</f>
        <v>43739</v>
      </c>
      <c r="N3" s="66">
        <f>'1 Dm_Cm'!O3</f>
        <v>43770</v>
      </c>
      <c r="O3" s="66">
        <f>'1 Dm_Cm'!P3</f>
        <v>43800</v>
      </c>
      <c r="P3" s="66">
        <f>'1 Dm_Cm'!Q3</f>
        <v>43831</v>
      </c>
      <c r="Q3" s="66">
        <f>'1 Dm_Cm'!R3</f>
        <v>43862</v>
      </c>
      <c r="R3" s="66">
        <f>'1 Dm_Cm'!S3</f>
        <v>43891</v>
      </c>
      <c r="S3" s="66">
        <f>'1 Dm_Cm'!T3</f>
        <v>43922</v>
      </c>
      <c r="T3" s="66">
        <f>'1 Dm_Cm'!U3</f>
        <v>43952</v>
      </c>
      <c r="U3" s="66">
        <f>'1 Dm_Cm'!V3</f>
        <v>43983</v>
      </c>
      <c r="V3" s="66">
        <f>'1 Dm_Cm'!W3</f>
        <v>44013</v>
      </c>
      <c r="W3" s="66">
        <f>'1 Dm_Cm'!X3</f>
        <v>44044</v>
      </c>
      <c r="X3" s="66">
        <f>'1 Dm_Cm'!Y3</f>
        <v>44075</v>
      </c>
      <c r="Y3" s="66">
        <f>'1 Dm_Cm'!Z3</f>
        <v>44105</v>
      </c>
      <c r="Z3" s="66">
        <f>'1 Dm_Cm'!AA3</f>
        <v>44136</v>
      </c>
      <c r="AA3" s="66">
        <f>'1 Dm_Cm'!AB3</f>
        <v>44166</v>
      </c>
      <c r="AB3" s="66">
        <f>'1 Dm_Cm'!AC3</f>
        <v>44197</v>
      </c>
      <c r="AC3" s="66">
        <f>'1 Dm_Cm'!AD3</f>
        <v>44228</v>
      </c>
      <c r="AD3" s="66">
        <f>'1 Dm_Cm'!AE3</f>
        <v>44256</v>
      </c>
      <c r="AE3" s="66">
        <f>'1 Dm_Cm'!AF3</f>
        <v>44287</v>
      </c>
      <c r="AF3" s="66">
        <f>'1 Dm_Cm'!AG3</f>
        <v>44317</v>
      </c>
      <c r="AG3" s="66">
        <f>'1 Dm_Cm'!AH3</f>
        <v>44348</v>
      </c>
      <c r="AH3" s="66">
        <f>'1 Dm_Cm'!AI3</f>
        <v>44378</v>
      </c>
      <c r="AI3" s="66">
        <f>'1 Dm_Cm'!AJ3</f>
        <v>44409</v>
      </c>
      <c r="AJ3" s="66">
        <f>'1 Dm_Cm'!AK3</f>
        <v>44440</v>
      </c>
      <c r="AK3" s="66">
        <f>'1 Dm_Cm'!AL3</f>
        <v>44470</v>
      </c>
      <c r="AL3" s="66">
        <f>'1 Dm_Cm'!AM3</f>
        <v>44501</v>
      </c>
      <c r="AM3" s="66">
        <f>'1 Dm_Cm'!AN3</f>
        <v>44531</v>
      </c>
      <c r="AN3" s="66">
        <f>'1 Dm_Cm'!AO3</f>
        <v>44562</v>
      </c>
      <c r="AO3" s="66">
        <f>'1 Dm_Cm'!AP3</f>
        <v>44593</v>
      </c>
      <c r="AP3" s="66">
        <f>'1 Dm_Cm'!AQ3</f>
        <v>44621</v>
      </c>
      <c r="AQ3" s="66">
        <f>'1 Dm_Cm'!AR3</f>
        <v>44652</v>
      </c>
      <c r="AR3" s="66">
        <f>'1 Dm_Cm'!AS3</f>
        <v>44682</v>
      </c>
      <c r="AS3" s="66">
        <f>'1 Dm_Cm'!AT3</f>
        <v>44713</v>
      </c>
      <c r="AT3" s="66">
        <f>'1 Dm_Cm'!AU3</f>
        <v>44743</v>
      </c>
      <c r="AU3" s="66">
        <f>'1 Dm_Cm'!AV3</f>
        <v>44774</v>
      </c>
      <c r="AV3" s="66">
        <f>'1 Dm_Cm'!AW3</f>
        <v>44805</v>
      </c>
      <c r="AW3" s="66">
        <f>'1 Dm_Cm'!AX3</f>
        <v>44835</v>
      </c>
      <c r="AX3" s="66">
        <f>'1 Dm_Cm'!AY3</f>
        <v>44866</v>
      </c>
      <c r="AY3" s="66">
        <f>'1 Dm_Cm'!AZ3</f>
        <v>44896</v>
      </c>
      <c r="AZ3" s="66">
        <f>'1 Dm_Cm'!BA3</f>
        <v>44927</v>
      </c>
      <c r="BA3" s="66">
        <f>'1 Dm_Cm'!BB3</f>
        <v>44958</v>
      </c>
      <c r="BB3" s="66">
        <f>'1 Dm_Cm'!BC3</f>
        <v>44986</v>
      </c>
      <c r="BC3" s="66">
        <f>'1 Dm_Cm'!BD3</f>
        <v>45017</v>
      </c>
      <c r="BD3" s="66">
        <f>'1 Dm_Cm'!BE3</f>
        <v>45047</v>
      </c>
      <c r="BE3" s="66">
        <f>'1 Dm_Cm'!BF3</f>
        <v>45078</v>
      </c>
      <c r="BF3" s="66">
        <f>'1 Dm_Cm'!BG3</f>
        <v>45108</v>
      </c>
      <c r="BG3" s="66">
        <f>'1 Dm_Cm'!BH3</f>
        <v>45139</v>
      </c>
      <c r="BH3" s="66">
        <f>'1 Dm_Cm'!BI3</f>
        <v>45170</v>
      </c>
      <c r="BI3" s="66">
        <f>'1 Dm_Cm'!BJ3</f>
        <v>45200</v>
      </c>
      <c r="BJ3" s="66">
        <f>'1 Dm_Cm'!BK3</f>
        <v>45231</v>
      </c>
      <c r="BK3" s="66">
        <f>'1 Dm_Cm'!BL3</f>
        <v>45261</v>
      </c>
      <c r="BL3" s="66">
        <f>'1 Dm_Cm'!BM3</f>
        <v>45292</v>
      </c>
      <c r="BM3" s="66">
        <f>'1 Dm_Cm'!BN3</f>
        <v>45323</v>
      </c>
      <c r="BN3" s="66">
        <f>'1 Dm_Cm'!BO3</f>
        <v>45352</v>
      </c>
      <c r="BO3" s="66">
        <f>'1 Dm_Cm'!BP3</f>
        <v>45383</v>
      </c>
      <c r="BP3" s="66">
        <f>'1 Dm_Cm'!BQ3</f>
        <v>45413</v>
      </c>
      <c r="BQ3" s="66">
        <f>'1 Dm_Cm'!BR3</f>
        <v>45444</v>
      </c>
      <c r="BR3" s="66">
        <f>'1 Dm_Cm'!BS3</f>
        <v>45474</v>
      </c>
      <c r="BS3" s="66">
        <f>'1 Dm_Cm'!BT3</f>
        <v>45505</v>
      </c>
      <c r="BT3" s="66">
        <f>'1 Dm_Cm'!BU3</f>
        <v>45536</v>
      </c>
      <c r="BU3" s="66">
        <f>'1 Dm_Cm'!BV3</f>
        <v>45566</v>
      </c>
      <c r="BV3" s="66">
        <f>'1 Dm_Cm'!BW3</f>
        <v>45597</v>
      </c>
      <c r="BW3" s="66">
        <f>'1 Dm_Cm'!BX3</f>
        <v>45627</v>
      </c>
      <c r="BX3" s="66">
        <f>'1 Dm_Cm'!BY3</f>
        <v>45658</v>
      </c>
      <c r="BY3" s="66">
        <f>'1 Dm_Cm'!BZ3</f>
        <v>45689</v>
      </c>
      <c r="BZ3" s="66">
        <f>'1 Dm_Cm'!CA3</f>
        <v>45717</v>
      </c>
      <c r="CA3" s="66">
        <f>'1 Dm_Cm'!CB3</f>
        <v>45748</v>
      </c>
      <c r="CB3" s="66">
        <f>'1 Dm_Cm'!CC3</f>
        <v>45778</v>
      </c>
      <c r="CC3" s="66">
        <f>'1 Dm_Cm'!CD3</f>
        <v>45809</v>
      </c>
      <c r="CD3" s="66">
        <f>'1 Dm_Cm'!CE3</f>
        <v>45839</v>
      </c>
      <c r="CE3" s="66">
        <f>'1 Dm_Cm'!CF3</f>
        <v>45870</v>
      </c>
      <c r="CF3" s="66">
        <f>'1 Dm_Cm'!CG3</f>
        <v>45901</v>
      </c>
      <c r="CG3" s="66">
        <f>'1 Dm_Cm'!CH3</f>
        <v>45931</v>
      </c>
      <c r="CH3" s="66">
        <f>'1 Dm_Cm'!CI3</f>
        <v>45962</v>
      </c>
      <c r="CI3" s="66">
        <f>'1 Dm_Cm'!CJ3</f>
        <v>45992</v>
      </c>
      <c r="CJ3" s="66">
        <f>'1 Dm_Cm'!CK3</f>
        <v>46023</v>
      </c>
      <c r="CK3" s="66">
        <f>'1 Dm_Cm'!CL3</f>
        <v>46054</v>
      </c>
      <c r="CL3" s="66">
        <f>'1 Dm_Cm'!CM3</f>
        <v>46082</v>
      </c>
      <c r="CM3" s="66">
        <f>'1 Dm_Cm'!CN3</f>
        <v>46113</v>
      </c>
      <c r="CN3" s="66">
        <f>'1 Dm_Cm'!CO3</f>
        <v>46143</v>
      </c>
      <c r="CO3" s="66">
        <f>'1 Dm_Cm'!CP3</f>
        <v>46174</v>
      </c>
      <c r="CP3" s="66">
        <f>'1 Dm_Cm'!CQ3</f>
        <v>46204</v>
      </c>
      <c r="CQ3" s="66">
        <f>'1 Dm_Cm'!CR3</f>
        <v>46235</v>
      </c>
      <c r="CR3" s="66">
        <f>'1 Dm_Cm'!CS3</f>
        <v>46266</v>
      </c>
      <c r="CS3" s="66">
        <f>'1 Dm_Cm'!CT3</f>
        <v>46296</v>
      </c>
      <c r="CT3" s="66">
        <f>'1 Dm_Cm'!CU3</f>
        <v>46327</v>
      </c>
      <c r="CU3" s="66">
        <f>'1 Dm_Cm'!CV3</f>
        <v>46357</v>
      </c>
      <c r="CV3" s="66">
        <f>'1 Dm_Cm'!CW3</f>
        <v>46388</v>
      </c>
      <c r="CW3" s="66">
        <f>'1 Dm_Cm'!CX3</f>
        <v>46419</v>
      </c>
      <c r="CX3" s="66">
        <f>'1 Dm_Cm'!CY3</f>
        <v>46447</v>
      </c>
      <c r="CY3" s="66">
        <f>'1 Dm_Cm'!CZ3</f>
        <v>46478</v>
      </c>
      <c r="CZ3" s="66">
        <f>'1 Dm_Cm'!DA3</f>
        <v>46508</v>
      </c>
      <c r="DA3" s="66">
        <f>'1 Dm_Cm'!DB3</f>
        <v>46539</v>
      </c>
      <c r="DB3" s="66">
        <f>'1 Dm_Cm'!DC3</f>
        <v>46569</v>
      </c>
    </row>
    <row r="4" spans="1:106" s="113" customFormat="1" ht="16.8" thickBot="1" x14ac:dyDescent="0.3">
      <c r="A4" s="43"/>
      <c r="B4" s="44" t="s">
        <v>139</v>
      </c>
      <c r="C4" s="43" t="s">
        <v>27</v>
      </c>
      <c r="D4" s="45">
        <f t="shared" ref="D4" si="0">D43</f>
        <v>7880.0712032851097</v>
      </c>
      <c r="E4" s="45">
        <f t="shared" ref="E4:R4" si="1">IF(OR(E28&lt;-3,E28&gt;3,E32&lt;-3,E32&gt;3,E37&lt;-3,E37&gt;3,E50&lt;-3,E50&gt;3,E54&lt;-3,E54&gt;3),E43,D43)</f>
        <v>7880.0712032851097</v>
      </c>
      <c r="F4" s="45">
        <f t="shared" si="1"/>
        <v>7883.0332248605955</v>
      </c>
      <c r="G4" s="45">
        <f t="shared" si="1"/>
        <v>5278.2908132364246</v>
      </c>
      <c r="H4" s="45">
        <f t="shared" si="1"/>
        <v>5285.5417813088043</v>
      </c>
      <c r="I4" s="45">
        <f t="shared" si="1"/>
        <v>5285.5417813088043</v>
      </c>
      <c r="J4" s="45">
        <f t="shared" si="1"/>
        <v>5294.0812604763496</v>
      </c>
      <c r="K4" s="45">
        <f t="shared" si="1"/>
        <v>5292.1778350407158</v>
      </c>
      <c r="L4" s="45">
        <f t="shared" si="1"/>
        <v>5298.3981078373945</v>
      </c>
      <c r="M4" s="45">
        <f t="shared" si="1"/>
        <v>5303.7101173338224</v>
      </c>
      <c r="N4" s="45">
        <f t="shared" si="1"/>
        <v>5307.9351880467939</v>
      </c>
      <c r="O4" s="45">
        <f t="shared" si="1"/>
        <v>5032.2291856765778</v>
      </c>
      <c r="P4" s="45">
        <f t="shared" si="1"/>
        <v>5032.2291856765778</v>
      </c>
      <c r="Q4" s="45">
        <f t="shared" si="1"/>
        <v>4524.6724287091838</v>
      </c>
      <c r="R4" s="45">
        <f t="shared" si="1"/>
        <v>4526.2796244991096</v>
      </c>
      <c r="S4" s="45">
        <f>S44</f>
        <v>4533.0917254737014</v>
      </c>
      <c r="T4" s="45">
        <f t="shared" ref="T4:AL4" si="2">T44</f>
        <v>4427.6236402838394</v>
      </c>
      <c r="U4" s="45">
        <f t="shared" si="2"/>
        <v>4426.3148606006926</v>
      </c>
      <c r="V4" s="45">
        <f t="shared" si="2"/>
        <v>4423.9102046743456</v>
      </c>
      <c r="W4" s="45">
        <f t="shared" si="2"/>
        <v>4444.7025826363142</v>
      </c>
      <c r="X4" s="45">
        <f t="shared" si="2"/>
        <v>4465.5926847747041</v>
      </c>
      <c r="Y4" s="45">
        <f t="shared" si="2"/>
        <v>4486.5809703931445</v>
      </c>
      <c r="Z4" s="45">
        <f t="shared" si="2"/>
        <v>4507.6679009539921</v>
      </c>
      <c r="AA4" s="45">
        <f t="shared" si="2"/>
        <v>4528.8539400884756</v>
      </c>
      <c r="AB4" s="45">
        <f t="shared" si="2"/>
        <v>4550.1395536068912</v>
      </c>
      <c r="AC4" s="45">
        <f t="shared" si="2"/>
        <v>4571.5252095088435</v>
      </c>
      <c r="AD4" s="45">
        <f t="shared" si="2"/>
        <v>4593.0113779935346</v>
      </c>
      <c r="AE4" s="45">
        <f t="shared" si="2"/>
        <v>4614.5985314701038</v>
      </c>
      <c r="AF4" s="45">
        <f t="shared" si="2"/>
        <v>4636.287144568013</v>
      </c>
      <c r="AG4" s="45">
        <f t="shared" si="2"/>
        <v>4658.0776941474824</v>
      </c>
      <c r="AH4" s="45">
        <f t="shared" si="2"/>
        <v>4679.9706593099754</v>
      </c>
      <c r="AI4" s="45">
        <f t="shared" si="2"/>
        <v>4701.9665214087318</v>
      </c>
      <c r="AJ4" s="45">
        <f t="shared" si="2"/>
        <v>4724.0657640593527</v>
      </c>
      <c r="AK4" s="45">
        <f t="shared" ref="AK4" si="3">AK44</f>
        <v>4759.4962572897985</v>
      </c>
      <c r="AL4" s="45">
        <f t="shared" si="2"/>
        <v>4795.1924792194723</v>
      </c>
      <c r="AM4" s="45">
        <f t="shared" ref="AM4:AO4" si="4">AM44</f>
        <v>4831.1564228136185</v>
      </c>
      <c r="AN4" s="45">
        <f t="shared" si="4"/>
        <v>4867.3900959847206</v>
      </c>
      <c r="AO4" s="45">
        <f t="shared" si="4"/>
        <v>4903.8955217046059</v>
      </c>
      <c r="AP4" s="45">
        <f t="shared" ref="AP4:AQ4" si="5">AP44</f>
        <v>4940.6747381173909</v>
      </c>
      <c r="AQ4" s="45">
        <f t="shared" si="5"/>
        <v>4986.1289457080711</v>
      </c>
      <c r="AR4" s="45">
        <f t="shared" ref="AR4:AZ4" si="6">AR44</f>
        <v>5032.0013320085855</v>
      </c>
      <c r="AS4" s="45">
        <f t="shared" si="6"/>
        <v>5078.295744263065</v>
      </c>
      <c r="AT4" s="45">
        <f t="shared" si="6"/>
        <v>5125.016065110286</v>
      </c>
      <c r="AU4" s="45">
        <f t="shared" si="6"/>
        <v>5172.1662129093011</v>
      </c>
      <c r="AV4" s="45">
        <f t="shared" si="6"/>
        <v>5219.7501420680674</v>
      </c>
      <c r="AW4" s="45">
        <f t="shared" si="6"/>
        <v>5267.7718433750942</v>
      </c>
      <c r="AX4" s="45">
        <f t="shared" si="6"/>
        <v>5316.2353443341453</v>
      </c>
      <c r="AY4" s="45">
        <f t="shared" si="6"/>
        <v>5374.7139331218204</v>
      </c>
      <c r="AZ4" s="45">
        <f t="shared" si="6"/>
        <v>5433.8357863861602</v>
      </c>
      <c r="BA4" s="45">
        <f t="shared" ref="BA4:BB4" si="7">BA44</f>
        <v>5493.6079800364078</v>
      </c>
      <c r="BB4" s="45">
        <f t="shared" si="7"/>
        <v>5554.0376678168077</v>
      </c>
      <c r="BC4" s="45">
        <f t="shared" ref="BC4:DB4" si="8">BC44</f>
        <v>6605.1348143607229</v>
      </c>
      <c r="BD4" s="45">
        <f t="shared" si="8"/>
        <v>6665.9020546528418</v>
      </c>
      <c r="BE4" s="45">
        <f t="shared" si="8"/>
        <v>6227.2283535556489</v>
      </c>
      <c r="BF4" s="45">
        <f t="shared" si="8"/>
        <v>6284.5188544083612</v>
      </c>
      <c r="BG4" s="45">
        <f t="shared" si="8"/>
        <v>6342.3364278689187</v>
      </c>
      <c r="BH4" s="45">
        <f t="shared" si="8"/>
        <v>6400.6859230053133</v>
      </c>
      <c r="BI4" s="45">
        <f t="shared" si="8"/>
        <v>6459.5722334969623</v>
      </c>
      <c r="BJ4" s="45">
        <f t="shared" si="8"/>
        <v>6519.0002980451354</v>
      </c>
      <c r="BK4" s="45">
        <f t="shared" si="8"/>
        <v>6578.975100787151</v>
      </c>
      <c r="BL4" s="45">
        <f t="shared" si="8"/>
        <v>6639.5016717143935</v>
      </c>
      <c r="BM4" s="45">
        <f t="shared" si="8"/>
        <v>6772.2917051486811</v>
      </c>
      <c r="BN4" s="45">
        <f t="shared" si="8"/>
        <v>6907.7375392516551</v>
      </c>
      <c r="BO4" s="45">
        <f t="shared" si="8"/>
        <v>7101.1541903507014</v>
      </c>
      <c r="BP4" s="45">
        <f t="shared" si="8"/>
        <v>7299.9865076805208</v>
      </c>
      <c r="BQ4" s="45">
        <f t="shared" si="8"/>
        <v>7445.9862378341313</v>
      </c>
      <c r="BR4" s="45">
        <f t="shared" si="8"/>
        <v>7594.9059625908139</v>
      </c>
      <c r="BS4" s="45">
        <f t="shared" si="8"/>
        <v>7746.8040818426307</v>
      </c>
      <c r="BT4" s="45">
        <f t="shared" si="8"/>
        <v>7901.7401634794833</v>
      </c>
      <c r="BU4" s="45">
        <f t="shared" si="8"/>
        <v>8059.7749667490734</v>
      </c>
      <c r="BV4" s="45">
        <f t="shared" si="8"/>
        <v>8220.9704660840544</v>
      </c>
      <c r="BW4" s="45">
        <f t="shared" si="8"/>
        <v>8385.3898754057354</v>
      </c>
      <c r="BX4" s="45">
        <f t="shared" si="8"/>
        <v>8553.0976729138511</v>
      </c>
      <c r="BY4" s="45">
        <f t="shared" si="8"/>
        <v>8664.287942661731</v>
      </c>
      <c r="BZ4" s="45">
        <f t="shared" si="8"/>
        <v>8743.9993917342199</v>
      </c>
      <c r="CA4" s="45">
        <f t="shared" si="8"/>
        <v>8824.4441861381747</v>
      </c>
      <c r="CB4" s="45">
        <f t="shared" si="8"/>
        <v>8905.6290726506468</v>
      </c>
      <c r="CC4" s="45">
        <f t="shared" si="8"/>
        <v>8923.4403307959474</v>
      </c>
      <c r="CD4" s="45">
        <f t="shared" si="8"/>
        <v>8941.2872114575384</v>
      </c>
      <c r="CE4" s="45">
        <f t="shared" si="8"/>
        <v>8985.9936475148261</v>
      </c>
      <c r="CF4" s="45">
        <f t="shared" si="8"/>
        <v>9030.9236157523992</v>
      </c>
      <c r="CG4" s="45">
        <f t="shared" si="8"/>
        <v>9114.0081130173221</v>
      </c>
      <c r="CH4" s="45">
        <f t="shared" si="8"/>
        <v>9197.8569876570818</v>
      </c>
      <c r="CI4" s="45" t="e">
        <f t="shared" si="8"/>
        <v>#VALUE!</v>
      </c>
      <c r="CJ4" s="45" t="e">
        <f t="shared" si="8"/>
        <v>#VALUE!</v>
      </c>
      <c r="CK4" s="45" t="e">
        <f t="shared" si="8"/>
        <v>#VALUE!</v>
      </c>
      <c r="CL4" s="45" t="e">
        <f t="shared" si="8"/>
        <v>#VALUE!</v>
      </c>
      <c r="CM4" s="45" t="e">
        <f t="shared" si="8"/>
        <v>#VALUE!</v>
      </c>
      <c r="CN4" s="45" t="e">
        <f t="shared" si="8"/>
        <v>#VALUE!</v>
      </c>
      <c r="CO4" s="45" t="e">
        <f t="shared" si="8"/>
        <v>#VALUE!</v>
      </c>
      <c r="CP4" s="45" t="e">
        <f t="shared" si="8"/>
        <v>#VALUE!</v>
      </c>
      <c r="CQ4" s="45" t="e">
        <f t="shared" si="8"/>
        <v>#VALUE!</v>
      </c>
      <c r="CR4" s="45" t="e">
        <f t="shared" si="8"/>
        <v>#VALUE!</v>
      </c>
      <c r="CS4" s="45" t="e">
        <f t="shared" si="8"/>
        <v>#VALUE!</v>
      </c>
      <c r="CT4" s="45" t="e">
        <f t="shared" si="8"/>
        <v>#VALUE!</v>
      </c>
      <c r="CU4" s="45" t="e">
        <f t="shared" si="8"/>
        <v>#VALUE!</v>
      </c>
      <c r="CV4" s="45" t="e">
        <f t="shared" si="8"/>
        <v>#VALUE!</v>
      </c>
      <c r="CW4" s="45" t="e">
        <f t="shared" si="8"/>
        <v>#VALUE!</v>
      </c>
      <c r="CX4" s="45" t="e">
        <f t="shared" si="8"/>
        <v>#VALUE!</v>
      </c>
      <c r="CY4" s="45" t="e">
        <f t="shared" si="8"/>
        <v>#VALUE!</v>
      </c>
      <c r="CZ4" s="45" t="e">
        <f t="shared" si="8"/>
        <v>#VALUE!</v>
      </c>
      <c r="DA4" s="45" t="e">
        <f t="shared" si="8"/>
        <v>#VALUE!</v>
      </c>
      <c r="DB4" s="45" t="e">
        <f t="shared" si="8"/>
        <v>#VALUE!</v>
      </c>
    </row>
    <row r="5" spans="1:106" s="113" customFormat="1" ht="16.8" thickBot="1" x14ac:dyDescent="0.3">
      <c r="A5" s="43"/>
      <c r="B5" s="44" t="s">
        <v>140</v>
      </c>
      <c r="C5" s="43" t="s">
        <v>27</v>
      </c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>
        <f>S45</f>
        <v>4533.0917254737014</v>
      </c>
      <c r="T5" s="45">
        <f t="shared" ref="T5:AL5" si="9">T45</f>
        <v>4427.6236402838394</v>
      </c>
      <c r="U5" s="45">
        <f t="shared" si="9"/>
        <v>4426.3148606006926</v>
      </c>
      <c r="V5" s="45">
        <f t="shared" si="9"/>
        <v>4423.9102046743456</v>
      </c>
      <c r="W5" s="45">
        <f t="shared" si="9"/>
        <v>4444.7025826363142</v>
      </c>
      <c r="X5" s="45">
        <f t="shared" si="9"/>
        <v>4465.5926847747041</v>
      </c>
      <c r="Y5" s="45">
        <f t="shared" si="9"/>
        <v>4486.5809703931445</v>
      </c>
      <c r="Z5" s="45">
        <f t="shared" si="9"/>
        <v>4507.6679009539921</v>
      </c>
      <c r="AA5" s="45">
        <f t="shared" si="9"/>
        <v>4528.8539400884756</v>
      </c>
      <c r="AB5" s="45">
        <f t="shared" si="9"/>
        <v>4550.1395536068912</v>
      </c>
      <c r="AC5" s="45">
        <f t="shared" si="9"/>
        <v>4571.5252095088435</v>
      </c>
      <c r="AD5" s="45">
        <f t="shared" si="9"/>
        <v>4593.0113779935346</v>
      </c>
      <c r="AE5" s="45">
        <f t="shared" si="9"/>
        <v>4614.5985314701038</v>
      </c>
      <c r="AF5" s="45">
        <f t="shared" si="9"/>
        <v>4636.287144568013</v>
      </c>
      <c r="AG5" s="45">
        <f t="shared" si="9"/>
        <v>4658.0776941474824</v>
      </c>
      <c r="AH5" s="45">
        <f t="shared" si="9"/>
        <v>4679.9706593099754</v>
      </c>
      <c r="AI5" s="45">
        <f t="shared" si="9"/>
        <v>4701.9665214087318</v>
      </c>
      <c r="AJ5" s="45">
        <f t="shared" si="9"/>
        <v>4724.0657640593527</v>
      </c>
      <c r="AK5" s="45">
        <f t="shared" ref="AK5" si="10">AK45</f>
        <v>4759.4962572897985</v>
      </c>
      <c r="AL5" s="45">
        <f t="shared" si="9"/>
        <v>4795.1924792194723</v>
      </c>
      <c r="AM5" s="45">
        <f t="shared" ref="AM5:AO5" si="11">AM45</f>
        <v>4831.1564228136185</v>
      </c>
      <c r="AN5" s="45">
        <f t="shared" si="11"/>
        <v>4867.3900959847206</v>
      </c>
      <c r="AO5" s="45">
        <f t="shared" si="11"/>
        <v>4903.8955217046059</v>
      </c>
      <c r="AP5" s="45">
        <f t="shared" ref="AP5:AQ5" si="12">AP45</f>
        <v>4940.6747381173909</v>
      </c>
      <c r="AQ5" s="45">
        <f t="shared" si="12"/>
        <v>4986.1289457080711</v>
      </c>
      <c r="AR5" s="45">
        <f t="shared" ref="AR5:AZ5" si="13">AR45</f>
        <v>5032.0013320085855</v>
      </c>
      <c r="AS5" s="45">
        <f t="shared" si="13"/>
        <v>5078.295744263065</v>
      </c>
      <c r="AT5" s="45">
        <f t="shared" si="13"/>
        <v>5125.016065110286</v>
      </c>
      <c r="AU5" s="45">
        <f t="shared" si="13"/>
        <v>5172.1662129093011</v>
      </c>
      <c r="AV5" s="45">
        <f t="shared" si="13"/>
        <v>5219.7501420680674</v>
      </c>
      <c r="AW5" s="45">
        <f t="shared" si="13"/>
        <v>5267.7718433750942</v>
      </c>
      <c r="AX5" s="45">
        <f t="shared" si="13"/>
        <v>5316.2353443341453</v>
      </c>
      <c r="AY5" s="45">
        <f t="shared" si="13"/>
        <v>5374.7139331218204</v>
      </c>
      <c r="AZ5" s="45">
        <f t="shared" si="13"/>
        <v>5433.8357863861602</v>
      </c>
      <c r="BA5" s="45">
        <f t="shared" ref="BA5:BB5" si="14">BA45</f>
        <v>5493.6079800364078</v>
      </c>
      <c r="BB5" s="45">
        <f t="shared" si="14"/>
        <v>5554.0376678168077</v>
      </c>
      <c r="BC5" s="45">
        <f t="shared" ref="BC5:DB5" si="15">BC45</f>
        <v>6105.1348143607229</v>
      </c>
      <c r="BD5" s="45">
        <f t="shared" si="15"/>
        <v>6665.9020546528427</v>
      </c>
      <c r="BE5" s="45">
        <f t="shared" si="15"/>
        <v>6227.2283535556498</v>
      </c>
      <c r="BF5" s="45">
        <f t="shared" si="15"/>
        <v>6284.5188544083621</v>
      </c>
      <c r="BG5" s="45">
        <f t="shared" si="15"/>
        <v>6342.3364278689196</v>
      </c>
      <c r="BH5" s="45">
        <f t="shared" si="15"/>
        <v>6400.6859230053142</v>
      </c>
      <c r="BI5" s="45">
        <f t="shared" si="15"/>
        <v>6459.5722334969641</v>
      </c>
      <c r="BJ5" s="45">
        <f t="shared" si="15"/>
        <v>6519.0002980451372</v>
      </c>
      <c r="BK5" s="45">
        <f t="shared" si="15"/>
        <v>6578.9751007871528</v>
      </c>
      <c r="BL5" s="45">
        <f t="shared" si="15"/>
        <v>6639.5016717143953</v>
      </c>
      <c r="BM5" s="45">
        <f t="shared" si="15"/>
        <v>6772.2917051486829</v>
      </c>
      <c r="BN5" s="45">
        <f t="shared" si="15"/>
        <v>6907.7375392516569</v>
      </c>
      <c r="BO5" s="45">
        <f t="shared" si="15"/>
        <v>7101.1541903507032</v>
      </c>
      <c r="BP5" s="45">
        <f t="shared" si="15"/>
        <v>7299.9865076805227</v>
      </c>
      <c r="BQ5" s="45">
        <f t="shared" si="15"/>
        <v>7445.9862378341331</v>
      </c>
      <c r="BR5" s="45">
        <f t="shared" si="15"/>
        <v>7594.9059625908158</v>
      </c>
      <c r="BS5" s="45">
        <f t="shared" si="15"/>
        <v>7746.8040818426325</v>
      </c>
      <c r="BT5" s="45">
        <f t="shared" si="15"/>
        <v>7901.7401634794851</v>
      </c>
      <c r="BU5" s="45">
        <f t="shared" si="15"/>
        <v>8059.7749667490752</v>
      </c>
      <c r="BV5" s="45">
        <f t="shared" si="15"/>
        <v>8220.9704660840562</v>
      </c>
      <c r="BW5" s="45">
        <f t="shared" si="15"/>
        <v>8385.3898754057373</v>
      </c>
      <c r="BX5" s="45">
        <f t="shared" si="15"/>
        <v>8553.0976729138529</v>
      </c>
      <c r="BY5" s="45">
        <f t="shared" si="15"/>
        <v>8664.2879426617328</v>
      </c>
      <c r="BZ5" s="45">
        <f t="shared" si="15"/>
        <v>8743.9993917342217</v>
      </c>
      <c r="CA5" s="45">
        <f t="shared" si="15"/>
        <v>8824.4441861381765</v>
      </c>
      <c r="CB5" s="45">
        <f t="shared" si="15"/>
        <v>8905.6290726506486</v>
      </c>
      <c r="CC5" s="45">
        <f t="shared" si="15"/>
        <v>8923.4403307959492</v>
      </c>
      <c r="CD5" s="45">
        <f t="shared" si="15"/>
        <v>8941.2872114575403</v>
      </c>
      <c r="CE5" s="45">
        <f t="shared" si="15"/>
        <v>8985.9936475148279</v>
      </c>
      <c r="CF5" s="45">
        <f t="shared" si="15"/>
        <v>9030.923615752401</v>
      </c>
      <c r="CG5" s="45">
        <f t="shared" si="15"/>
        <v>9114.0081130173239</v>
      </c>
      <c r="CH5" s="45">
        <f t="shared" si="15"/>
        <v>9197.8569876570837</v>
      </c>
      <c r="CI5" s="45" t="e">
        <f t="shared" si="15"/>
        <v>#VALUE!</v>
      </c>
      <c r="CJ5" s="45" t="e">
        <f t="shared" si="15"/>
        <v>#VALUE!</v>
      </c>
      <c r="CK5" s="45" t="e">
        <f t="shared" si="15"/>
        <v>#VALUE!</v>
      </c>
      <c r="CL5" s="45" t="e">
        <f t="shared" si="15"/>
        <v>#VALUE!</v>
      </c>
      <c r="CM5" s="45" t="e">
        <f t="shared" si="15"/>
        <v>#VALUE!</v>
      </c>
      <c r="CN5" s="45" t="e">
        <f t="shared" si="15"/>
        <v>#VALUE!</v>
      </c>
      <c r="CO5" s="45" t="e">
        <f t="shared" si="15"/>
        <v>#VALUE!</v>
      </c>
      <c r="CP5" s="45" t="e">
        <f t="shared" si="15"/>
        <v>#VALUE!</v>
      </c>
      <c r="CQ5" s="45" t="e">
        <f t="shared" si="15"/>
        <v>#VALUE!</v>
      </c>
      <c r="CR5" s="45" t="e">
        <f t="shared" si="15"/>
        <v>#VALUE!</v>
      </c>
      <c r="CS5" s="45" t="e">
        <f t="shared" si="15"/>
        <v>#VALUE!</v>
      </c>
      <c r="CT5" s="45" t="e">
        <f t="shared" si="15"/>
        <v>#VALUE!</v>
      </c>
      <c r="CU5" s="45" t="e">
        <f t="shared" si="15"/>
        <v>#VALUE!</v>
      </c>
      <c r="CV5" s="45" t="e">
        <f t="shared" si="15"/>
        <v>#VALUE!</v>
      </c>
      <c r="CW5" s="45" t="e">
        <f t="shared" si="15"/>
        <v>#VALUE!</v>
      </c>
      <c r="CX5" s="45" t="e">
        <f t="shared" si="15"/>
        <v>#VALUE!</v>
      </c>
      <c r="CY5" s="45" t="e">
        <f t="shared" si="15"/>
        <v>#VALUE!</v>
      </c>
      <c r="CZ5" s="45" t="e">
        <f t="shared" si="15"/>
        <v>#VALUE!</v>
      </c>
      <c r="DA5" s="45" t="e">
        <f t="shared" si="15"/>
        <v>#VALUE!</v>
      </c>
      <c r="DB5" s="45" t="e">
        <f t="shared" si="15"/>
        <v>#VALUE!</v>
      </c>
    </row>
    <row r="6" spans="1:106" s="113" customFormat="1" ht="14.4" thickBot="1" x14ac:dyDescent="0.3">
      <c r="A6" s="43"/>
      <c r="B6" s="44" t="s">
        <v>8</v>
      </c>
      <c r="C6" s="43" t="s">
        <v>9</v>
      </c>
      <c r="D6" s="45">
        <f>D52</f>
        <v>2192.9852568913061</v>
      </c>
      <c r="E6" s="45">
        <f t="shared" ref="E6:R6" si="16">IF(E4=D4,D6,E52)</f>
        <v>2192.9852568913061</v>
      </c>
      <c r="F6" s="45">
        <f t="shared" si="16"/>
        <v>2229.9915519278275</v>
      </c>
      <c r="G6" s="45">
        <f t="shared" si="16"/>
        <v>2239.6890838792829</v>
      </c>
      <c r="H6" s="45">
        <f t="shared" si="16"/>
        <v>2250.7090065513912</v>
      </c>
      <c r="I6" s="45">
        <f t="shared" si="16"/>
        <v>2250.7090065513912</v>
      </c>
      <c r="J6" s="45">
        <f t="shared" si="16"/>
        <v>2263.7125153044785</v>
      </c>
      <c r="K6" s="45">
        <f t="shared" si="16"/>
        <v>2268.7816797336482</v>
      </c>
      <c r="L6" s="45">
        <f t="shared" si="16"/>
        <v>2270.765265814628</v>
      </c>
      <c r="M6" s="45">
        <f t="shared" si="16"/>
        <v>2275.8344302437977</v>
      </c>
      <c r="N6" s="45">
        <f t="shared" si="16"/>
        <v>2279.5812039523148</v>
      </c>
      <c r="O6" s="45">
        <f t="shared" si="16"/>
        <v>2282.0055869401785</v>
      </c>
      <c r="P6" s="45">
        <f t="shared" si="16"/>
        <v>2282.0055869401785</v>
      </c>
      <c r="Q6" s="45">
        <f t="shared" si="16"/>
        <v>2297.4334786811301</v>
      </c>
      <c r="R6" s="45">
        <f t="shared" si="16"/>
        <v>2312.8613704220816</v>
      </c>
      <c r="S6" s="45">
        <f>S52</f>
        <v>2325.8648791751693</v>
      </c>
      <c r="T6" s="45">
        <f t="shared" ref="T6:AQ6" si="17">T52</f>
        <v>2329.611652883686</v>
      </c>
      <c r="U6" s="45">
        <f t="shared" si="17"/>
        <v>2322.1181054666527</v>
      </c>
      <c r="V6" s="45">
        <f t="shared" si="17"/>
        <v>2313.522565782408</v>
      </c>
      <c r="W6" s="45">
        <f t="shared" si="17"/>
        <v>2313.522565782408</v>
      </c>
      <c r="X6" s="45">
        <f t="shared" si="17"/>
        <v>2313.3021673289659</v>
      </c>
      <c r="Y6" s="45">
        <f t="shared" si="17"/>
        <v>2320.5753162925575</v>
      </c>
      <c r="Z6" s="45">
        <f t="shared" si="17"/>
        <v>2319.2529255719041</v>
      </c>
      <c r="AA6" s="45">
        <f t="shared" si="17"/>
        <v>2315.9469487702718</v>
      </c>
      <c r="AB6" s="45">
        <f t="shared" si="17"/>
        <v>2324.7628869079585</v>
      </c>
      <c r="AC6" s="45">
        <f t="shared" si="17"/>
        <v>2334.2400204059713</v>
      </c>
      <c r="AD6" s="45">
        <f t="shared" si="17"/>
        <v>2349.0067167865964</v>
      </c>
      <c r="AE6" s="45">
        <f t="shared" si="17"/>
        <v>2360.9082332724734</v>
      </c>
      <c r="AF6" s="45">
        <f t="shared" si="17"/>
        <v>2375.0137342927724</v>
      </c>
      <c r="AG6" s="45">
        <f t="shared" si="17"/>
        <v>2398.8167672645259</v>
      </c>
      <c r="AH6" s="45">
        <f t="shared" si="17"/>
        <v>2397.4943765438729</v>
      </c>
      <c r="AI6" s="45">
        <f t="shared" si="17"/>
        <v>2405.4287208677906</v>
      </c>
      <c r="AJ6" s="45">
        <f t="shared" si="17"/>
        <v>2416.0078466330151</v>
      </c>
      <c r="AK6" s="45">
        <f t="shared" si="17"/>
        <v>2425.2645816775857</v>
      </c>
      <c r="AL6" s="45">
        <f t="shared" si="17"/>
        <v>2432.5403754226186</v>
      </c>
      <c r="AM6" s="45">
        <f t="shared" ref="AM6:AO6" si="18">AM52</f>
        <v>2437.606895070347</v>
      </c>
      <c r="AN6" s="45">
        <f t="shared" si="18"/>
        <v>2455.4591697991623</v>
      </c>
      <c r="AO6" s="45">
        <f t="shared" si="18"/>
        <v>2496.2328836859633</v>
      </c>
      <c r="AP6" s="45">
        <f t="shared" si="17"/>
        <v>2537.0065975727634</v>
      </c>
      <c r="AQ6" s="45">
        <f t="shared" si="17"/>
        <v>2562.3524197186125</v>
      </c>
      <c r="AR6" s="45">
        <f t="shared" ref="AR6:AZ6" si="19">AR52</f>
        <v>2594.3101954677263</v>
      </c>
      <c r="AS6" s="45">
        <f t="shared" si="19"/>
        <v>2616.1296423585009</v>
      </c>
      <c r="AT6" s="45">
        <f t="shared" si="19"/>
        <v>2629.5739480184729</v>
      </c>
      <c r="AU6" s="45">
        <f t="shared" si="19"/>
        <v>2650.7321995489206</v>
      </c>
      <c r="AV6" s="45">
        <f t="shared" si="19"/>
        <v>2677.8412093223069</v>
      </c>
      <c r="AW6" s="45">
        <f t="shared" si="19"/>
        <v>2702.7462345612716</v>
      </c>
      <c r="AX6" s="45">
        <f t="shared" si="19"/>
        <v>2722.1412984641825</v>
      </c>
      <c r="AY6" s="45">
        <f t="shared" si="19"/>
        <v>2746.1647298893781</v>
      </c>
      <c r="AZ6" s="45">
        <f t="shared" si="19"/>
        <v>2777.6817087316081</v>
      </c>
      <c r="BA6" s="45">
        <f t="shared" ref="BA6:BB6" si="20">BA52</f>
        <v>2827.0509623026533</v>
      </c>
      <c r="BB6" s="45">
        <f t="shared" si="20"/>
        <v>2873.9958328858343</v>
      </c>
      <c r="BC6" s="45">
        <f t="shared" ref="BC6:DB6" si="21">BC52</f>
        <v>2904.1904210074113</v>
      </c>
      <c r="BD6" s="45">
        <f t="shared" si="21"/>
        <v>2926.8914617119544</v>
      </c>
      <c r="BE6" s="45">
        <f t="shared" si="21"/>
        <v>2939.6745720115991</v>
      </c>
      <c r="BF6" s="45">
        <f t="shared" si="21"/>
        <v>2948.4905101492859</v>
      </c>
      <c r="BG6" s="45">
        <f t="shared" si="21"/>
        <v>2948.4905101492859</v>
      </c>
      <c r="BH6" s="45">
        <f t="shared" si="21"/>
        <v>2983.9746611534742</v>
      </c>
      <c r="BI6" s="45">
        <f t="shared" si="21"/>
        <v>2999.843349801311</v>
      </c>
      <c r="BJ6" s="45">
        <f t="shared" si="21"/>
        <v>3007.3368972183439</v>
      </c>
      <c r="BK6" s="45">
        <f t="shared" si="21"/>
        <v>3021.4423982386429</v>
      </c>
      <c r="BL6" s="45">
        <f t="shared" si="21"/>
        <v>3035.3275008054993</v>
      </c>
      <c r="BM6" s="45">
        <f t="shared" si="21"/>
        <v>3063.0977059392121</v>
      </c>
      <c r="BN6" s="45">
        <f t="shared" si="21"/>
        <v>3096.3778724089793</v>
      </c>
      <c r="BO6" s="45">
        <f t="shared" si="21"/>
        <v>3118.1973192997525</v>
      </c>
      <c r="BP6" s="45">
        <f t="shared" si="21"/>
        <v>3136.7107893888947</v>
      </c>
      <c r="BQ6" s="45">
        <f t="shared" si="21"/>
        <v>3149.9346965954246</v>
      </c>
      <c r="BR6" s="45">
        <f t="shared" si="21"/>
        <v>3160.0730254537643</v>
      </c>
      <c r="BS6" s="45">
        <f t="shared" si="21"/>
        <v>3166.4645806035874</v>
      </c>
      <c r="BT6" s="45">
        <f t="shared" si="21"/>
        <v>2893.7678124725398</v>
      </c>
      <c r="BU6" s="45">
        <f t="shared" si="21"/>
        <v>2897.1914094929689</v>
      </c>
      <c r="BV6" s="45">
        <f t="shared" si="21"/>
        <v>2889.7525456661542</v>
      </c>
      <c r="BW6" s="45">
        <f t="shared" si="21"/>
        <v>3178.5864955429061</v>
      </c>
      <c r="BX6" s="45">
        <f t="shared" si="21"/>
        <v>3193.1327934700894</v>
      </c>
      <c r="BY6" s="45">
        <f t="shared" si="21"/>
        <v>3223.1069831382242</v>
      </c>
      <c r="BZ6" s="45">
        <f t="shared" si="21"/>
        <v>3259.6931264096229</v>
      </c>
      <c r="CA6" s="45">
        <f t="shared" si="21"/>
        <v>3276.8842057781126</v>
      </c>
      <c r="CB6" s="45">
        <f t="shared" si="21"/>
        <v>3298.483254215444</v>
      </c>
      <c r="CC6" s="45">
        <f t="shared" si="21"/>
        <v>3309.0623799806676</v>
      </c>
      <c r="CD6" s="45">
        <f t="shared" si="21"/>
        <v>3312.5887552357431</v>
      </c>
      <c r="CE6" s="45">
        <f t="shared" si="21"/>
        <v>3321.625091826872</v>
      </c>
      <c r="CF6" s="45">
        <f t="shared" si="21"/>
        <v>3327.7962485232524</v>
      </c>
      <c r="CG6" s="45">
        <f t="shared" si="21"/>
        <v>0</v>
      </c>
      <c r="CH6" s="45">
        <f t="shared" si="21"/>
        <v>3344.766929438299</v>
      </c>
      <c r="CI6" s="45" t="str">
        <f t="shared" si="21"/>
        <v/>
      </c>
      <c r="CJ6" s="45" t="str">
        <f t="shared" si="21"/>
        <v/>
      </c>
      <c r="CK6" s="45" t="str">
        <f t="shared" si="21"/>
        <v/>
      </c>
      <c r="CL6" s="45" t="str">
        <f t="shared" si="21"/>
        <v/>
      </c>
      <c r="CM6" s="45" t="str">
        <f t="shared" si="21"/>
        <v/>
      </c>
      <c r="CN6" s="45" t="str">
        <f t="shared" si="21"/>
        <v/>
      </c>
      <c r="CO6" s="45" t="str">
        <f t="shared" si="21"/>
        <v/>
      </c>
      <c r="CP6" s="45" t="str">
        <f t="shared" si="21"/>
        <v/>
      </c>
      <c r="CQ6" s="45" t="str">
        <f t="shared" si="21"/>
        <v/>
      </c>
      <c r="CR6" s="45" t="str">
        <f t="shared" si="21"/>
        <v/>
      </c>
      <c r="CS6" s="45" t="str">
        <f t="shared" si="21"/>
        <v/>
      </c>
      <c r="CT6" s="45" t="str">
        <f t="shared" si="21"/>
        <v/>
      </c>
      <c r="CU6" s="45" t="str">
        <f t="shared" si="21"/>
        <v/>
      </c>
      <c r="CV6" s="45" t="str">
        <f t="shared" si="21"/>
        <v/>
      </c>
      <c r="CW6" s="45" t="str">
        <f t="shared" si="21"/>
        <v/>
      </c>
      <c r="CX6" s="45" t="str">
        <f t="shared" si="21"/>
        <v/>
      </c>
      <c r="CY6" s="45" t="str">
        <f t="shared" si="21"/>
        <v/>
      </c>
      <c r="CZ6" s="45" t="str">
        <f t="shared" si="21"/>
        <v/>
      </c>
      <c r="DA6" s="45" t="str">
        <f t="shared" si="21"/>
        <v/>
      </c>
      <c r="DB6" s="45" t="str">
        <f t="shared" si="21"/>
        <v/>
      </c>
    </row>
    <row r="7" spans="1:106" s="7" customFormat="1" ht="4.5" customHeight="1" x14ac:dyDescent="0.25">
      <c r="A7" s="8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</row>
    <row r="8" spans="1:106" x14ac:dyDescent="0.25">
      <c r="A8" s="10"/>
      <c r="B8" s="11" t="s">
        <v>36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323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</row>
    <row r="9" spans="1:106" s="109" customFormat="1" x14ac:dyDescent="0.25">
      <c r="A9" s="13"/>
      <c r="B9" s="14" t="s">
        <v>10</v>
      </c>
      <c r="C9" s="13"/>
      <c r="D9" s="129"/>
      <c r="E9" s="131"/>
      <c r="F9" s="129"/>
      <c r="G9" s="129"/>
      <c r="H9" s="129"/>
      <c r="I9" s="129"/>
      <c r="J9" s="129"/>
      <c r="K9" s="129"/>
      <c r="L9" s="129"/>
      <c r="M9" s="129"/>
      <c r="N9" s="129"/>
      <c r="O9" s="129"/>
      <c r="P9" s="132"/>
      <c r="Q9" s="132"/>
      <c r="R9" s="132"/>
      <c r="S9" s="132"/>
      <c r="T9" s="132"/>
      <c r="U9" s="132"/>
      <c r="V9" s="132"/>
      <c r="W9" s="132"/>
      <c r="X9" s="132"/>
      <c r="Y9" s="129"/>
      <c r="Z9" s="129"/>
      <c r="AA9" s="129"/>
      <c r="AB9" s="129"/>
      <c r="AC9" s="129"/>
      <c r="AD9" s="129"/>
      <c r="AE9" s="129"/>
      <c r="AF9" s="129"/>
      <c r="AG9" s="129"/>
      <c r="AH9" s="129"/>
      <c r="AI9" s="129"/>
      <c r="AJ9" s="129"/>
      <c r="AK9" s="129"/>
      <c r="AL9" s="129"/>
      <c r="AM9" s="129"/>
      <c r="AN9" s="132"/>
      <c r="AO9" s="132"/>
      <c r="AP9" s="132"/>
      <c r="AQ9" s="132"/>
      <c r="AR9" s="132"/>
      <c r="AS9" s="132"/>
      <c r="AT9" s="132"/>
      <c r="AU9" s="132"/>
      <c r="AV9" s="132"/>
      <c r="AW9" s="132"/>
      <c r="AX9" s="132"/>
      <c r="AY9" s="132"/>
      <c r="AZ9" s="132"/>
      <c r="BA9" s="132"/>
      <c r="BB9" s="132"/>
      <c r="BC9" s="132"/>
      <c r="BD9" s="132"/>
      <c r="BE9" s="132"/>
      <c r="BF9" s="132"/>
      <c r="BG9" s="132"/>
      <c r="BH9" s="132"/>
      <c r="BI9" s="132"/>
      <c r="BJ9" s="132"/>
      <c r="BK9" s="132"/>
      <c r="BL9" s="132"/>
      <c r="BM9" s="132"/>
      <c r="BN9" s="132"/>
      <c r="BO9" s="132"/>
      <c r="BP9" s="132"/>
      <c r="BQ9" s="132"/>
      <c r="BR9" s="132"/>
      <c r="BS9" s="132"/>
      <c r="BT9" s="132"/>
      <c r="BU9" s="132"/>
      <c r="BV9" s="132"/>
      <c r="BW9" s="132"/>
      <c r="BX9" s="132"/>
      <c r="BY9" s="132"/>
      <c r="BZ9" s="132"/>
      <c r="CA9" s="132"/>
      <c r="CB9" s="132"/>
      <c r="CC9" s="132"/>
      <c r="CD9" s="132"/>
      <c r="CE9" s="132"/>
      <c r="CF9" s="132"/>
      <c r="CG9" s="132"/>
      <c r="CH9" s="132"/>
      <c r="CI9" s="132"/>
      <c r="CJ9" s="132"/>
      <c r="CK9" s="132"/>
      <c r="CL9" s="132"/>
      <c r="CM9" s="132"/>
      <c r="CN9" s="132"/>
      <c r="CO9" s="132"/>
      <c r="CP9" s="132"/>
      <c r="CQ9" s="132"/>
      <c r="CR9" s="132"/>
      <c r="CS9" s="132"/>
      <c r="CT9" s="132"/>
      <c r="CU9" s="132"/>
      <c r="CV9" s="132"/>
      <c r="CW9" s="132"/>
      <c r="CX9" s="132"/>
      <c r="CY9" s="132"/>
      <c r="CZ9" s="132"/>
      <c r="DA9" s="132"/>
      <c r="DB9" s="132"/>
    </row>
    <row r="10" spans="1:106" s="7" customFormat="1" x14ac:dyDescent="0.25">
      <c r="A10" s="13"/>
      <c r="B10" s="14" t="s">
        <v>11</v>
      </c>
      <c r="C10" s="15" t="s">
        <v>12</v>
      </c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133"/>
      <c r="BL10" s="133"/>
      <c r="BM10" s="133"/>
      <c r="BN10" s="133"/>
      <c r="BO10" s="133"/>
      <c r="BP10" s="133"/>
      <c r="BQ10" s="133"/>
      <c r="BR10" s="133"/>
      <c r="BS10" s="133"/>
      <c r="BT10" s="133"/>
      <c r="BU10" s="133"/>
      <c r="BV10" s="133"/>
      <c r="BW10" s="133"/>
      <c r="BX10" s="133"/>
      <c r="BY10" s="133"/>
      <c r="BZ10" s="133"/>
      <c r="CA10" s="133"/>
      <c r="CB10" s="133"/>
      <c r="CC10" s="133"/>
      <c r="CD10" s="133"/>
      <c r="CE10" s="133"/>
      <c r="CF10" s="133"/>
      <c r="CG10" s="133"/>
      <c r="CH10" s="133"/>
      <c r="CI10" s="133"/>
      <c r="CJ10" s="133"/>
      <c r="CK10" s="133"/>
      <c r="CL10" s="133"/>
      <c r="CM10" s="133"/>
      <c r="CN10" s="133"/>
      <c r="CO10" s="133"/>
      <c r="CP10" s="133"/>
      <c r="CQ10" s="133"/>
      <c r="CR10" s="133"/>
      <c r="CS10" s="133"/>
      <c r="CT10" s="133"/>
      <c r="CU10" s="133"/>
      <c r="CV10" s="133"/>
      <c r="CW10" s="133"/>
      <c r="CX10" s="133"/>
      <c r="CY10" s="133"/>
      <c r="CZ10" s="133"/>
      <c r="DA10" s="133"/>
      <c r="DB10" s="133"/>
    </row>
    <row r="11" spans="1:106" s="112" customFormat="1" ht="15" customHeight="1" x14ac:dyDescent="0.35">
      <c r="A11" s="17"/>
      <c r="B11" s="16" t="s">
        <v>29</v>
      </c>
      <c r="C11" s="15" t="s">
        <v>13</v>
      </c>
      <c r="D11" s="127">
        <v>3200</v>
      </c>
      <c r="E11" s="127">
        <v>3200</v>
      </c>
      <c r="F11" s="127">
        <v>2000</v>
      </c>
      <c r="G11" s="127">
        <v>2000</v>
      </c>
      <c r="H11" s="127">
        <v>2000</v>
      </c>
      <c r="I11" s="127">
        <v>2000</v>
      </c>
      <c r="J11" s="127">
        <v>2000</v>
      </c>
      <c r="K11" s="127">
        <v>2000</v>
      </c>
      <c r="L11" s="127">
        <v>2000</v>
      </c>
      <c r="M11" s="127">
        <v>2000</v>
      </c>
      <c r="N11" s="127">
        <v>2000</v>
      </c>
      <c r="O11" s="127">
        <v>2000</v>
      </c>
      <c r="P11" s="127">
        <v>1750</v>
      </c>
      <c r="Q11" s="127">
        <v>1750</v>
      </c>
      <c r="R11" s="127">
        <v>1750</v>
      </c>
      <c r="S11" s="127">
        <v>1700</v>
      </c>
      <c r="T11" s="127">
        <v>1700</v>
      </c>
      <c r="U11" s="127">
        <f>+T11</f>
        <v>1700</v>
      </c>
      <c r="V11" s="127">
        <v>1772</v>
      </c>
      <c r="W11" s="127">
        <f>+V11</f>
        <v>1772</v>
      </c>
      <c r="X11" s="127">
        <v>1825</v>
      </c>
      <c r="Y11" s="127">
        <v>1845</v>
      </c>
      <c r="Z11" s="127">
        <v>1845</v>
      </c>
      <c r="AA11" s="127">
        <v>1923.47</v>
      </c>
      <c r="AB11" s="127">
        <v>1978</v>
      </c>
      <c r="AC11" s="127">
        <v>2139.4699999999998</v>
      </c>
      <c r="AD11" s="127">
        <v>2255.4699999999998</v>
      </c>
      <c r="AE11" s="127">
        <v>2255.4699999999998</v>
      </c>
      <c r="AF11" s="127">
        <f>2923.38+100</f>
        <v>3023.38</v>
      </c>
      <c r="AG11" s="127">
        <v>2505.4699999999998</v>
      </c>
      <c r="AH11" s="127">
        <v>2505.4699999999998</v>
      </c>
      <c r="AI11" s="127">
        <v>3056</v>
      </c>
      <c r="AJ11" s="127">
        <v>3056</v>
      </c>
      <c r="AK11" s="127">
        <v>3200</v>
      </c>
      <c r="AL11" s="127">
        <v>3300</v>
      </c>
      <c r="AM11" s="127">
        <v>3143</v>
      </c>
      <c r="AN11" s="127">
        <v>3140</v>
      </c>
      <c r="AO11" s="127">
        <v>3065.28</v>
      </c>
      <c r="AP11" s="127">
        <v>2204.64</v>
      </c>
      <c r="AQ11" s="127">
        <v>1963.5</v>
      </c>
      <c r="AR11" s="127">
        <v>1972.64</v>
      </c>
      <c r="AS11" s="127">
        <v>1969.73</v>
      </c>
      <c r="AT11" s="127">
        <v>2227.39</v>
      </c>
      <c r="AU11" s="127">
        <v>2585.81</v>
      </c>
      <c r="AV11" s="127">
        <v>2788.36</v>
      </c>
      <c r="AW11" s="127">
        <v>2588.75</v>
      </c>
      <c r="AX11" s="127">
        <v>2572.75</v>
      </c>
      <c r="AY11" s="127">
        <v>2572.75</v>
      </c>
      <c r="AZ11" s="127">
        <v>2572.75</v>
      </c>
      <c r="BA11" s="127">
        <v>2572.75</v>
      </c>
      <c r="BB11" s="127">
        <v>1829</v>
      </c>
      <c r="BC11" s="127">
        <v>1802.69</v>
      </c>
      <c r="BD11" s="127">
        <v>1586.27</v>
      </c>
      <c r="BE11" s="127">
        <v>1703.01</v>
      </c>
      <c r="BF11" s="127">
        <v>1397.41</v>
      </c>
      <c r="BG11" s="127">
        <v>975.3</v>
      </c>
      <c r="BH11" s="127">
        <v>1056</v>
      </c>
      <c r="BI11" s="127">
        <v>1198.03</v>
      </c>
      <c r="BJ11" s="127">
        <v>1261.96</v>
      </c>
      <c r="BK11" s="127">
        <v>1262.49</v>
      </c>
      <c r="BL11" s="127">
        <v>1370.9</v>
      </c>
      <c r="BM11" s="127">
        <v>1366.15</v>
      </c>
      <c r="BN11" s="127">
        <v>1515.13</v>
      </c>
      <c r="BO11" s="127">
        <v>1611.54</v>
      </c>
      <c r="BP11" s="127">
        <v>1431.65</v>
      </c>
      <c r="BQ11" s="127">
        <v>1419.16</v>
      </c>
      <c r="BR11" s="127">
        <v>1148.73</v>
      </c>
      <c r="BS11" s="314">
        <f>12521739.3+655728+11392964.8+6002822.4</f>
        <v>30573254.5</v>
      </c>
      <c r="BT11" s="314">
        <f>SUM('[1]Compras 2024'!$M$10,'[1]Compras 2024'!$M$11,'[1]Compras 2024'!$M$12)</f>
        <v>27437034.670000002</v>
      </c>
      <c r="BU11" s="127">
        <f>SUM('[1]Compras 2024'!$M$13:$M$15)</f>
        <v>29097252.549999997</v>
      </c>
      <c r="BV11" s="127">
        <f>SUM('[2]Compras 2024'!$M$16:$M$18)</f>
        <v>38584185.130000003</v>
      </c>
      <c r="BW11" s="127">
        <f>+SUM('[2]Compras 2024'!$M$19:$M$21)</f>
        <v>39692706.670000002</v>
      </c>
      <c r="BX11" s="127">
        <f>SUM('[2]Compras 2025'!$M$10:$M$12)</f>
        <v>31222294.399999999</v>
      </c>
      <c r="BY11" s="127">
        <f>SUM('[2]Compras 2025'!$M$13:$M$15)</f>
        <v>35578699.599999994</v>
      </c>
      <c r="BZ11" s="127">
        <f>SUM('[2]Compras 2025'!$M$16:$M$18)</f>
        <v>43907429.199999996</v>
      </c>
      <c r="CA11" s="127">
        <f>SUM('[2]Compras 2025'!$M$19:$M$21)</f>
        <v>35249303.380000003</v>
      </c>
      <c r="CB11" s="127">
        <f>SUM('[2]Compras 2025'!$M$22:$M$24)</f>
        <v>36908904.049999997</v>
      </c>
      <c r="CC11" s="127">
        <f>SUM('[2]Compras 2025'!$M$25:$M$27)</f>
        <v>33910601.340000004</v>
      </c>
      <c r="CD11" s="127">
        <f>SUM('[2]Compras 2025'!$M$28:$M$30)</f>
        <v>35844354.609999999</v>
      </c>
      <c r="CE11" s="127">
        <f>SUM('[2]Compras 2025'!$M$31:$M$33)</f>
        <v>45215711.340000004</v>
      </c>
      <c r="CF11" s="127">
        <f>SUM('[2]Compras 2025'!$M$34:$M$36)</f>
        <v>19132254.350000001</v>
      </c>
      <c r="CG11" s="127">
        <f>SUM('[2]Compras 2025'!$M$37:$M$39)</f>
        <v>61476122.340000004</v>
      </c>
      <c r="CH11" s="127"/>
      <c r="CI11" s="127"/>
      <c r="CJ11" s="127"/>
      <c r="CK11" s="127"/>
      <c r="CL11" s="127"/>
      <c r="CM11" s="127"/>
      <c r="CN11" s="127"/>
      <c r="CO11" s="127"/>
      <c r="CP11" s="127"/>
      <c r="CQ11" s="127"/>
      <c r="CR11" s="127"/>
      <c r="CS11" s="127"/>
      <c r="CT11" s="127"/>
      <c r="CU11" s="127"/>
      <c r="CV11" s="127"/>
      <c r="CW11" s="127"/>
      <c r="CX11" s="127"/>
      <c r="CY11" s="127"/>
      <c r="CZ11" s="127"/>
      <c r="DA11" s="127"/>
      <c r="DB11" s="127"/>
    </row>
    <row r="12" spans="1:106" ht="15.6" x14ac:dyDescent="0.35">
      <c r="A12" s="13"/>
      <c r="B12" s="16" t="s">
        <v>81</v>
      </c>
      <c r="C12" s="15" t="s">
        <v>99</v>
      </c>
      <c r="D12" s="135">
        <v>1</v>
      </c>
      <c r="E12" s="135">
        <v>1</v>
      </c>
      <c r="F12" s="128">
        <v>1</v>
      </c>
      <c r="G12" s="128">
        <v>1</v>
      </c>
      <c r="H12" s="128">
        <v>1</v>
      </c>
      <c r="I12" s="128">
        <v>1</v>
      </c>
      <c r="J12" s="128">
        <v>1</v>
      </c>
      <c r="K12" s="128">
        <v>1</v>
      </c>
      <c r="L12" s="128">
        <v>1</v>
      </c>
      <c r="M12" s="128">
        <v>1</v>
      </c>
      <c r="N12" s="128">
        <v>1</v>
      </c>
      <c r="O12" s="128">
        <v>1</v>
      </c>
      <c r="P12" s="128">
        <v>1</v>
      </c>
      <c r="Q12" s="128">
        <v>1</v>
      </c>
      <c r="R12" s="128">
        <v>1</v>
      </c>
      <c r="S12" s="128">
        <v>1</v>
      </c>
      <c r="T12" s="128">
        <v>1</v>
      </c>
      <c r="U12" s="128">
        <v>1</v>
      </c>
      <c r="V12" s="128">
        <v>1</v>
      </c>
      <c r="W12" s="128">
        <v>1</v>
      </c>
      <c r="X12" s="128">
        <v>1</v>
      </c>
      <c r="Y12" s="128">
        <v>1</v>
      </c>
      <c r="Z12" s="128">
        <v>1</v>
      </c>
      <c r="AA12" s="128">
        <v>1</v>
      </c>
      <c r="AB12" s="128">
        <v>1</v>
      </c>
      <c r="AC12" s="128">
        <v>1</v>
      </c>
      <c r="AD12" s="128">
        <v>1</v>
      </c>
      <c r="AE12" s="128">
        <v>1</v>
      </c>
      <c r="AF12" s="128">
        <v>1</v>
      </c>
      <c r="AG12" s="128">
        <v>1</v>
      </c>
      <c r="AH12" s="128">
        <v>1</v>
      </c>
      <c r="AI12" s="128">
        <v>1</v>
      </c>
      <c r="AJ12" s="128">
        <v>1</v>
      </c>
      <c r="AK12" s="128">
        <v>1</v>
      </c>
      <c r="AL12" s="128">
        <v>1</v>
      </c>
      <c r="AM12" s="128">
        <v>1</v>
      </c>
      <c r="AN12" s="128">
        <v>1</v>
      </c>
      <c r="AO12" s="128">
        <v>1</v>
      </c>
      <c r="AP12" s="128">
        <v>1</v>
      </c>
      <c r="AQ12" s="128">
        <v>1</v>
      </c>
      <c r="AR12" s="128">
        <v>1</v>
      </c>
      <c r="AS12" s="128">
        <v>1</v>
      </c>
      <c r="AT12" s="128">
        <v>1</v>
      </c>
      <c r="AU12" s="128">
        <v>1</v>
      </c>
      <c r="AV12" s="128">
        <v>1</v>
      </c>
      <c r="AW12" s="128">
        <v>1</v>
      </c>
      <c r="AX12" s="128">
        <v>1</v>
      </c>
      <c r="AY12" s="128">
        <v>1</v>
      </c>
      <c r="AZ12" s="128">
        <v>1</v>
      </c>
      <c r="BA12" s="128">
        <v>1</v>
      </c>
      <c r="BB12" s="128">
        <v>1</v>
      </c>
      <c r="BC12" s="128">
        <v>1</v>
      </c>
      <c r="BD12" s="128">
        <v>1</v>
      </c>
      <c r="BE12" s="128">
        <v>1</v>
      </c>
      <c r="BF12" s="128">
        <v>1</v>
      </c>
      <c r="BG12" s="128">
        <v>1</v>
      </c>
      <c r="BH12" s="128">
        <v>1</v>
      </c>
      <c r="BI12" s="128">
        <v>1</v>
      </c>
      <c r="BJ12" s="128">
        <v>1</v>
      </c>
      <c r="BK12" s="128">
        <v>1</v>
      </c>
      <c r="BL12" s="128">
        <v>1</v>
      </c>
      <c r="BM12" s="128">
        <v>1</v>
      </c>
      <c r="BN12" s="128">
        <v>1</v>
      </c>
      <c r="BO12" s="128">
        <v>1</v>
      </c>
      <c r="BP12" s="128">
        <v>1</v>
      </c>
      <c r="BQ12" s="128">
        <v>1</v>
      </c>
      <c r="BR12" s="128">
        <v>1</v>
      </c>
      <c r="BS12" s="312">
        <f>10021.4+498.6+6322.4+3331.2</f>
        <v>20173.600000000002</v>
      </c>
      <c r="BT12" s="312">
        <f>SUM('[1]Compras 2024'!$I$10:$I$12)</f>
        <v>17114</v>
      </c>
      <c r="BU12" s="321">
        <f>SUM('[1]Compras 2024'!$I$13:$I$15)</f>
        <v>18777.3</v>
      </c>
      <c r="BV12" s="321">
        <f>SUM('[2]Compras 2024'!$L$16:$L$18)</f>
        <v>20767</v>
      </c>
      <c r="BW12" s="321">
        <f>SUM('[2]Compras 2024'!$I$19:$I$21)</f>
        <v>19987.5</v>
      </c>
      <c r="BX12" s="128">
        <f>SUM('[2]Compras 2025'!$I$10:$I$12)</f>
        <v>16751</v>
      </c>
      <c r="BY12" s="128">
        <f>SUM('[2]Compras 2025'!$L$13:$L$15)</f>
        <v>18360.809999999998</v>
      </c>
      <c r="BZ12" s="321">
        <f>SUM('[2]Compras 2025'!$L$16:$L$18)</f>
        <v>22268.600000000002</v>
      </c>
      <c r="CA12" s="321">
        <f>SUM('[2]Compras 2025'!$L$19:$L$21)</f>
        <v>18862.900000000001</v>
      </c>
      <c r="CB12" s="321">
        <f>SUM('[2]Compras 2025'!$I$22:$I$24)</f>
        <v>20597.989999999998</v>
      </c>
      <c r="CC12" s="321">
        <f>SUM('[2]Compras 2025'!$I$25:$I$27)</f>
        <v>20413.099999999999</v>
      </c>
      <c r="CD12" s="321">
        <f>SUM('[2]Compras 2025'!$L$28:$L$30)</f>
        <v>22204.3</v>
      </c>
      <c r="CE12" s="321">
        <f>SUM('[2]Compras 2025'!$L$31:$L$33)</f>
        <v>27319.4</v>
      </c>
      <c r="CF12" s="321">
        <f>SUM('[2]Compras 2025'!$I$34:$I$36)</f>
        <v>13857.8</v>
      </c>
      <c r="CG12" s="321">
        <f>SUM('[2]Compras 2025'!$L$37:$L$39)</f>
        <v>38968.14</v>
      </c>
      <c r="CH12" s="128"/>
      <c r="CI12" s="128"/>
      <c r="CJ12" s="128"/>
      <c r="CK12" s="128"/>
      <c r="CL12" s="128"/>
      <c r="CM12" s="128"/>
      <c r="CN12" s="128"/>
      <c r="CO12" s="128"/>
      <c r="CP12" s="128"/>
      <c r="CQ12" s="128"/>
      <c r="CR12" s="128"/>
      <c r="CS12" s="128"/>
      <c r="CT12" s="128"/>
      <c r="CU12" s="128"/>
      <c r="CV12" s="128"/>
      <c r="CW12" s="128"/>
      <c r="CX12" s="128"/>
      <c r="CY12" s="128"/>
      <c r="CZ12" s="128"/>
      <c r="DA12" s="128"/>
      <c r="DB12" s="128"/>
    </row>
    <row r="13" spans="1:106" x14ac:dyDescent="0.25">
      <c r="A13" s="13"/>
      <c r="B13" s="315" t="s">
        <v>181</v>
      </c>
      <c r="C13" s="15" t="s">
        <v>167</v>
      </c>
      <c r="D13" s="135"/>
      <c r="E13" s="135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  <c r="AA13" s="128"/>
      <c r="AB13" s="128"/>
      <c r="AC13" s="128"/>
      <c r="AD13" s="128"/>
      <c r="AE13" s="128"/>
      <c r="AF13" s="128"/>
      <c r="AG13" s="128"/>
      <c r="AH13" s="128"/>
      <c r="AI13" s="128"/>
      <c r="AJ13" s="128"/>
      <c r="AK13" s="128"/>
      <c r="AL13" s="128"/>
      <c r="AM13" s="128"/>
      <c r="AN13" s="128"/>
      <c r="AO13" s="128"/>
      <c r="AP13" s="128"/>
      <c r="AQ13" s="128"/>
      <c r="AR13" s="128"/>
      <c r="AS13" s="128"/>
      <c r="AT13" s="128"/>
      <c r="AU13" s="128"/>
      <c r="AV13" s="128"/>
      <c r="AW13" s="128"/>
      <c r="AX13" s="128"/>
      <c r="AY13" s="128"/>
      <c r="AZ13" s="128"/>
      <c r="BA13" s="128"/>
      <c r="BB13" s="128"/>
      <c r="BC13" s="128"/>
      <c r="BD13" s="128"/>
      <c r="BE13" s="128"/>
      <c r="BF13" s="128"/>
      <c r="BG13" s="128"/>
      <c r="BH13" s="128"/>
      <c r="BI13" s="128"/>
      <c r="BJ13" s="128"/>
      <c r="BK13" s="128"/>
      <c r="BL13" s="128"/>
      <c r="BM13" s="128"/>
      <c r="BN13" s="128"/>
      <c r="BO13" s="128"/>
      <c r="BP13" s="128"/>
      <c r="BQ13" s="128"/>
      <c r="BR13" s="128"/>
      <c r="BS13" s="132">
        <f>((1/BS18)/3.78541)*BS12</f>
        <v>9789.3163612460066</v>
      </c>
      <c r="BT13" s="132">
        <f t="shared" ref="BT13:BW13" si="22">((1/BT18)/3.78541)*BT12</f>
        <v>2283.1626806233262</v>
      </c>
      <c r="BU13" s="132">
        <f t="shared" si="22"/>
        <v>9213.2990648505129</v>
      </c>
      <c r="BV13" s="132">
        <f>((1/BV18)/3.78541)*BV12</f>
        <v>10134.978009994193</v>
      </c>
      <c r="BW13" s="132">
        <f t="shared" si="22"/>
        <v>9770.8019706681243</v>
      </c>
      <c r="BX13" s="132">
        <f t="shared" ref="BX13:CG13" si="23">((1/BX18)/3.78541)*BX12</f>
        <v>8194.7187676818012</v>
      </c>
      <c r="BY13" s="132">
        <f t="shared" si="23"/>
        <v>8998.9149287123037</v>
      </c>
      <c r="BZ13" s="132">
        <f t="shared" si="23"/>
        <v>10914.182815546963</v>
      </c>
      <c r="CA13" s="132">
        <f t="shared" si="23"/>
        <v>9214.2258780594693</v>
      </c>
      <c r="CB13" s="132">
        <f t="shared" si="23"/>
        <v>10067.374388897479</v>
      </c>
      <c r="CC13" s="132">
        <f t="shared" si="23"/>
        <v>9997.3545855020657</v>
      </c>
      <c r="CD13" s="132">
        <f t="shared" si="23"/>
        <v>10856.483928572725</v>
      </c>
      <c r="CE13" s="132">
        <f t="shared" si="23"/>
        <v>13364.861793433598</v>
      </c>
      <c r="CF13" s="132">
        <f t="shared" si="23"/>
        <v>6778.0877475701518</v>
      </c>
      <c r="CG13" s="132">
        <f t="shared" si="23"/>
        <v>19241.679199825932</v>
      </c>
      <c r="CH13" s="128"/>
      <c r="CI13" s="128"/>
      <c r="CJ13" s="128"/>
      <c r="CK13" s="128"/>
      <c r="CL13" s="128"/>
      <c r="CM13" s="128"/>
      <c r="CN13" s="128"/>
      <c r="CO13" s="128"/>
      <c r="CP13" s="128"/>
      <c r="CQ13" s="128"/>
      <c r="CR13" s="128"/>
      <c r="CS13" s="128"/>
      <c r="CT13" s="128"/>
      <c r="CU13" s="128"/>
      <c r="CV13" s="128"/>
      <c r="CW13" s="128"/>
      <c r="CX13" s="128"/>
      <c r="CY13" s="128"/>
      <c r="CZ13" s="128"/>
      <c r="DA13" s="128"/>
      <c r="DB13" s="128"/>
    </row>
    <row r="14" spans="1:106" x14ac:dyDescent="0.25">
      <c r="A14" s="13"/>
      <c r="B14" s="16" t="s">
        <v>182</v>
      </c>
      <c r="C14" s="15" t="s">
        <v>167</v>
      </c>
      <c r="D14" s="135"/>
      <c r="E14" s="135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  <c r="AA14" s="128"/>
      <c r="AB14" s="128"/>
      <c r="AC14" s="128"/>
      <c r="AD14" s="128"/>
      <c r="AE14" s="128"/>
      <c r="AF14" s="128"/>
      <c r="AG14" s="128"/>
      <c r="AH14" s="128"/>
      <c r="AI14" s="128"/>
      <c r="AJ14" s="128"/>
      <c r="AK14" s="128"/>
      <c r="AL14" s="128"/>
      <c r="AM14" s="128"/>
      <c r="AN14" s="128"/>
      <c r="AO14" s="128"/>
      <c r="AP14" s="128"/>
      <c r="AQ14" s="128"/>
      <c r="AR14" s="128"/>
      <c r="AS14" s="128"/>
      <c r="AT14" s="128"/>
      <c r="AU14" s="128"/>
      <c r="AV14" s="128"/>
      <c r="AW14" s="128"/>
      <c r="AX14" s="128"/>
      <c r="AY14" s="128"/>
      <c r="AZ14" s="128"/>
      <c r="BA14" s="128"/>
      <c r="BB14" s="128"/>
      <c r="BC14" s="128"/>
      <c r="BD14" s="128"/>
      <c r="BE14" s="128"/>
      <c r="BF14" s="128"/>
      <c r="BG14" s="128"/>
      <c r="BH14" s="128"/>
      <c r="BI14" s="128"/>
      <c r="BJ14" s="128"/>
      <c r="BK14" s="128"/>
      <c r="BL14" s="128"/>
      <c r="BM14" s="128"/>
      <c r="BN14" s="128"/>
      <c r="BO14" s="128"/>
      <c r="BP14" s="128"/>
      <c r="BQ14" s="128"/>
      <c r="BR14" s="128">
        <v>2000</v>
      </c>
      <c r="BS14" s="312">
        <v>3026</v>
      </c>
      <c r="BT14" s="314">
        <v>3870</v>
      </c>
      <c r="BU14" s="314">
        <v>4820</v>
      </c>
      <c r="BV14" s="314">
        <v>8066</v>
      </c>
      <c r="BW14" s="314">
        <v>8000</v>
      </c>
      <c r="BX14" s="314">
        <v>7400</v>
      </c>
      <c r="BY14" s="314">
        <v>8200</v>
      </c>
      <c r="BZ14" s="314">
        <v>11000</v>
      </c>
      <c r="CA14" s="314">
        <v>11700</v>
      </c>
      <c r="CB14" s="128">
        <v>13400</v>
      </c>
      <c r="CC14" s="128">
        <v>14600</v>
      </c>
      <c r="CD14" s="128">
        <v>16900</v>
      </c>
      <c r="CE14" s="128">
        <v>21100</v>
      </c>
      <c r="CF14" s="132">
        <v>17200</v>
      </c>
      <c r="CG14" s="128">
        <v>26100</v>
      </c>
      <c r="CH14" s="128"/>
      <c r="CI14" s="128"/>
      <c r="CJ14" s="128"/>
      <c r="CK14" s="128"/>
      <c r="CL14" s="128"/>
      <c r="CM14" s="128"/>
      <c r="CN14" s="128"/>
      <c r="CO14" s="128"/>
      <c r="CP14" s="128"/>
      <c r="CQ14" s="128"/>
      <c r="CR14" s="128"/>
      <c r="CS14" s="128"/>
      <c r="CT14" s="128"/>
      <c r="CU14" s="128"/>
      <c r="CV14" s="128"/>
      <c r="CW14" s="128"/>
      <c r="CX14" s="128"/>
      <c r="CY14" s="128"/>
      <c r="CZ14" s="128"/>
      <c r="DA14" s="128"/>
      <c r="DB14" s="128"/>
    </row>
    <row r="15" spans="1:106" ht="16.2" x14ac:dyDescent="0.45">
      <c r="A15" s="13"/>
      <c r="B15" s="315" t="s">
        <v>183</v>
      </c>
      <c r="C15" s="15" t="s">
        <v>169</v>
      </c>
      <c r="D15" s="135"/>
      <c r="E15" s="135"/>
      <c r="F15" s="128"/>
      <c r="G15" s="128"/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  <c r="AA15" s="128"/>
      <c r="AB15" s="128"/>
      <c r="AC15" s="128"/>
      <c r="AD15" s="128"/>
      <c r="AE15" s="128"/>
      <c r="AF15" s="128"/>
      <c r="AG15" s="128"/>
      <c r="AH15" s="128"/>
      <c r="AI15" s="128"/>
      <c r="AJ15" s="128"/>
      <c r="AK15" s="128"/>
      <c r="AL15" s="128"/>
      <c r="AM15" s="128"/>
      <c r="AN15" s="128"/>
      <c r="AO15" s="128"/>
      <c r="AP15" s="128"/>
      <c r="AQ15" s="128"/>
      <c r="AR15" s="128"/>
      <c r="AS15" s="128"/>
      <c r="AT15" s="128"/>
      <c r="AU15" s="128"/>
      <c r="AV15" s="128"/>
      <c r="AW15" s="128"/>
      <c r="AX15" s="128"/>
      <c r="AY15" s="128"/>
      <c r="AZ15" s="128"/>
      <c r="BA15" s="128"/>
      <c r="BB15" s="128"/>
      <c r="BC15" s="128"/>
      <c r="BD15" s="128"/>
      <c r="BE15" s="128"/>
      <c r="BF15" s="128"/>
      <c r="BG15" s="128"/>
      <c r="BH15" s="128"/>
      <c r="BI15" s="128"/>
      <c r="BJ15" s="128"/>
      <c r="BK15" s="128"/>
      <c r="BL15" s="128"/>
      <c r="BM15" s="128"/>
      <c r="BN15" s="128"/>
      <c r="BO15" s="128"/>
      <c r="BP15" s="128"/>
      <c r="BQ15" s="128"/>
      <c r="BR15" s="128"/>
      <c r="BS15" s="312">
        <v>8567</v>
      </c>
      <c r="BT15" s="312">
        <v>6516</v>
      </c>
      <c r="BU15" s="128">
        <v>8162</v>
      </c>
      <c r="BV15" s="128">
        <v>6888</v>
      </c>
      <c r="BW15" s="128">
        <v>9736</v>
      </c>
      <c r="BX15" s="128">
        <v>8911</v>
      </c>
      <c r="BY15" s="128">
        <v>7757</v>
      </c>
      <c r="BZ15" s="128">
        <v>7607</v>
      </c>
      <c r="CA15" s="128">
        <v>8480</v>
      </c>
      <c r="CB15" s="128">
        <v>8315</v>
      </c>
      <c r="CC15" s="128">
        <v>8600</v>
      </c>
      <c r="CD15" s="128">
        <v>8571</v>
      </c>
      <c r="CE15" s="128">
        <v>9136</v>
      </c>
      <c r="CF15" s="128">
        <v>10591</v>
      </c>
      <c r="CG15" s="128">
        <v>10290</v>
      </c>
      <c r="CH15" s="128"/>
      <c r="CI15" s="128"/>
      <c r="CJ15" s="128"/>
      <c r="CK15" s="128"/>
      <c r="CL15" s="128"/>
      <c r="CM15" s="128"/>
      <c r="CN15" s="128"/>
      <c r="CO15" s="128"/>
      <c r="CP15" s="128"/>
      <c r="CQ15" s="128"/>
      <c r="CR15" s="128"/>
      <c r="CS15" s="128"/>
      <c r="CT15" s="128"/>
      <c r="CU15" s="128"/>
      <c r="CV15" s="128"/>
      <c r="CW15" s="128"/>
      <c r="CX15" s="128"/>
      <c r="CY15" s="128"/>
      <c r="CZ15" s="128"/>
      <c r="DA15" s="128"/>
      <c r="DB15" s="128"/>
    </row>
    <row r="16" spans="1:106" x14ac:dyDescent="0.25">
      <c r="A16" s="13"/>
      <c r="B16" s="16" t="s">
        <v>170</v>
      </c>
      <c r="C16" s="15"/>
      <c r="D16" s="135"/>
      <c r="E16" s="135"/>
      <c r="F16" s="128"/>
      <c r="G16" s="128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  <c r="AA16" s="128"/>
      <c r="AB16" s="128"/>
      <c r="AC16" s="128"/>
      <c r="AD16" s="128"/>
      <c r="AE16" s="128"/>
      <c r="AF16" s="128"/>
      <c r="AG16" s="128"/>
      <c r="AH16" s="128"/>
      <c r="AI16" s="128"/>
      <c r="AJ16" s="128"/>
      <c r="AK16" s="128"/>
      <c r="AL16" s="128"/>
      <c r="AM16" s="128"/>
      <c r="AN16" s="128"/>
      <c r="AO16" s="128"/>
      <c r="AP16" s="128"/>
      <c r="AQ16" s="128"/>
      <c r="AR16" s="128"/>
      <c r="AS16" s="128"/>
      <c r="AT16" s="128"/>
      <c r="AU16" s="128"/>
      <c r="AV16" s="128"/>
      <c r="AW16" s="128"/>
      <c r="AX16" s="128"/>
      <c r="AY16" s="128"/>
      <c r="AZ16" s="128"/>
      <c r="BA16" s="128"/>
      <c r="BB16" s="128"/>
      <c r="BC16" s="128"/>
      <c r="BD16" s="128"/>
      <c r="BE16" s="128"/>
      <c r="BF16" s="128"/>
      <c r="BG16" s="128"/>
      <c r="BH16" s="128"/>
      <c r="BI16" s="128"/>
      <c r="BJ16" s="128"/>
      <c r="BK16" s="128"/>
      <c r="BL16" s="128"/>
      <c r="BM16" s="128"/>
      <c r="BN16" s="128"/>
      <c r="BO16" s="128"/>
      <c r="BP16" s="128"/>
      <c r="BQ16" s="128"/>
      <c r="BR16" s="128"/>
      <c r="BS16" s="317">
        <f>ROUND((BS13-(BS14-BR14))/BS15,4)</f>
        <v>1.0228999999999999</v>
      </c>
      <c r="BT16" s="317">
        <f t="shared" ref="BT16" si="24">ROUND((BT13-(BT14-BS14))/BT15,4)</f>
        <v>0.22090000000000001</v>
      </c>
      <c r="BU16" s="317">
        <f t="shared" ref="BU16" si="25">ROUND((BU13-(BU14-BT14))/BU15,4)</f>
        <v>1.0124</v>
      </c>
      <c r="BV16" s="317">
        <f>ROUND((BV13-(BV14-BU14))/BV15,4)</f>
        <v>1.0001</v>
      </c>
      <c r="BW16" s="317">
        <f>ROUND((BW13-(BW14-BV14))/BW15,4)</f>
        <v>1.0104</v>
      </c>
      <c r="BX16" s="317">
        <f t="shared" ref="BX16:BY16" si="26">ROUND((BX13-(BX14-BW14))/BX15,4)</f>
        <v>0.98699999999999999</v>
      </c>
      <c r="BY16" s="317">
        <f t="shared" si="26"/>
        <v>1.0569999999999999</v>
      </c>
      <c r="BZ16" s="317">
        <f t="shared" ref="BZ16" si="27">ROUND((BZ13-(BZ14-BY14))/BZ15,4)</f>
        <v>1.0667</v>
      </c>
      <c r="CA16" s="317">
        <f t="shared" ref="CA16" si="28">ROUND((CA13-(CA14-BZ14))/CA15,4)</f>
        <v>1.004</v>
      </c>
      <c r="CB16" s="317">
        <f t="shared" ref="CB16:CC16" si="29">ROUND((CB13-(CB14-CA14))/CB15,4)</f>
        <v>1.0063</v>
      </c>
      <c r="CC16" s="317">
        <f t="shared" si="29"/>
        <v>1.0228999999999999</v>
      </c>
      <c r="CD16" s="317">
        <f t="shared" ref="CD16" si="30">ROUND((CD13-(CD14-CC14))/CD15,4)</f>
        <v>0.99829999999999997</v>
      </c>
      <c r="CE16" s="317">
        <f t="shared" ref="CE16" si="31">ROUND((CE13-(CE14-CD14))/CE15,4)</f>
        <v>1.0032000000000001</v>
      </c>
      <c r="CF16" s="317">
        <f t="shared" ref="CF16:CG16" si="32">ROUND((CF13-(CF14-CE14))/CF15,4)</f>
        <v>1.0082</v>
      </c>
      <c r="CG16" s="317">
        <f t="shared" si="32"/>
        <v>1.0049999999999999</v>
      </c>
      <c r="CH16" s="128"/>
      <c r="CI16" s="128"/>
      <c r="CJ16" s="128"/>
      <c r="CK16" s="128"/>
      <c r="CL16" s="128"/>
      <c r="CM16" s="128"/>
      <c r="CN16" s="128"/>
      <c r="CO16" s="128"/>
      <c r="CP16" s="128"/>
      <c r="CQ16" s="128"/>
      <c r="CR16" s="128"/>
      <c r="CS16" s="128"/>
      <c r="CT16" s="128"/>
      <c r="CU16" s="128"/>
      <c r="CV16" s="128"/>
      <c r="CW16" s="128"/>
      <c r="CX16" s="128"/>
      <c r="CY16" s="128"/>
      <c r="CZ16" s="128"/>
      <c r="DA16" s="128"/>
      <c r="DB16" s="128"/>
    </row>
    <row r="17" spans="1:106" x14ac:dyDescent="0.25">
      <c r="A17" s="13"/>
      <c r="B17" s="16" t="s">
        <v>184</v>
      </c>
      <c r="C17" s="15" t="s">
        <v>180</v>
      </c>
      <c r="D17" s="135"/>
      <c r="E17" s="135"/>
      <c r="F17" s="128"/>
      <c r="G17" s="128"/>
      <c r="H17" s="128"/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  <c r="AA17" s="128"/>
      <c r="AB17" s="128"/>
      <c r="AC17" s="128"/>
      <c r="AD17" s="128"/>
      <c r="AE17" s="128"/>
      <c r="AF17" s="128"/>
      <c r="AG17" s="128"/>
      <c r="AH17" s="128"/>
      <c r="AI17" s="128"/>
      <c r="AJ17" s="128"/>
      <c r="AK17" s="128"/>
      <c r="AL17" s="128"/>
      <c r="AM17" s="128"/>
      <c r="AN17" s="128"/>
      <c r="AO17" s="128"/>
      <c r="AP17" s="128"/>
      <c r="AQ17" s="128"/>
      <c r="AR17" s="128"/>
      <c r="AS17" s="128"/>
      <c r="AT17" s="128"/>
      <c r="AU17" s="128"/>
      <c r="AV17" s="128"/>
      <c r="AW17" s="128"/>
      <c r="AX17" s="128"/>
      <c r="AY17" s="128"/>
      <c r="AZ17" s="128"/>
      <c r="BA17" s="128"/>
      <c r="BB17" s="128"/>
      <c r="BC17" s="128"/>
      <c r="BD17" s="128"/>
      <c r="BE17" s="128"/>
      <c r="BF17" s="128"/>
      <c r="BG17" s="128"/>
      <c r="BH17" s="128"/>
      <c r="BI17" s="128"/>
      <c r="BJ17" s="128"/>
      <c r="BK17" s="128"/>
      <c r="BL17" s="128"/>
      <c r="BM17" s="128"/>
      <c r="BN17" s="128"/>
      <c r="BO17" s="128"/>
      <c r="BP17" s="128"/>
      <c r="BQ17" s="128"/>
      <c r="BR17" s="128"/>
      <c r="BS17" s="317">
        <f>+BS18*0.001*3785.41</f>
        <v>2.0607772039999999</v>
      </c>
      <c r="BT17" s="317">
        <f t="shared" ref="BT17:CG17" si="33">+BT18*0.001*3785.41</f>
        <v>7.495742701666666</v>
      </c>
      <c r="BU17" s="317">
        <f t="shared" si="33"/>
        <v>2.0380647439999997</v>
      </c>
      <c r="BV17" s="317">
        <f t="shared" si="33"/>
        <v>2.0490424329999999</v>
      </c>
      <c r="BW17" s="317">
        <f t="shared" si="33"/>
        <v>2.0456355639999999</v>
      </c>
      <c r="BX17" s="317">
        <f t="shared" si="33"/>
        <v>2.0441213999999999</v>
      </c>
      <c r="BY17" s="317">
        <f t="shared" si="33"/>
        <v>2.0403359900000004</v>
      </c>
      <c r="BZ17" s="317">
        <f t="shared" si="33"/>
        <v>2.0403359900000004</v>
      </c>
      <c r="CA17" s="317">
        <f t="shared" si="33"/>
        <v>2.0471497279999995</v>
      </c>
      <c r="CB17" s="317">
        <f t="shared" si="33"/>
        <v>2.0460141049999998</v>
      </c>
      <c r="CC17" s="317">
        <f t="shared" si="33"/>
        <v>2.041850154</v>
      </c>
      <c r="CD17" s="317">
        <f t="shared" si="33"/>
        <v>2.0452570229999996</v>
      </c>
      <c r="CE17" s="317">
        <f t="shared" si="33"/>
        <v>2.0441213999999999</v>
      </c>
      <c r="CF17" s="317">
        <f t="shared" si="33"/>
        <v>2.0444999410000002</v>
      </c>
      <c r="CG17" s="317">
        <f t="shared" si="33"/>
        <v>2.02519435</v>
      </c>
      <c r="CH17" s="128"/>
      <c r="CI17" s="128"/>
      <c r="CJ17" s="128"/>
      <c r="CK17" s="128"/>
      <c r="CL17" s="128"/>
      <c r="CM17" s="128"/>
      <c r="CN17" s="128"/>
      <c r="CO17" s="128"/>
      <c r="CP17" s="128"/>
      <c r="CQ17" s="128"/>
      <c r="CR17" s="128"/>
      <c r="CS17" s="128"/>
      <c r="CT17" s="128"/>
      <c r="CU17" s="128"/>
      <c r="CV17" s="128"/>
      <c r="CW17" s="128"/>
      <c r="CX17" s="128"/>
      <c r="CY17" s="128"/>
      <c r="CZ17" s="128"/>
      <c r="DA17" s="128"/>
      <c r="DB17" s="128"/>
    </row>
    <row r="18" spans="1:106" ht="13.8" thickBot="1" x14ac:dyDescent="0.3">
      <c r="A18" s="258"/>
      <c r="B18" s="259" t="s">
        <v>100</v>
      </c>
      <c r="C18" s="260" t="s">
        <v>168</v>
      </c>
      <c r="D18" s="262">
        <f>$D$60</f>
        <v>2.1757</v>
      </c>
      <c r="E18" s="262">
        <f>D18</f>
        <v>2.1757</v>
      </c>
      <c r="F18" s="262">
        <f t="shared" ref="F18:M18" si="34">E18</f>
        <v>2.1757</v>
      </c>
      <c r="G18" s="262">
        <f t="shared" si="34"/>
        <v>2.1757</v>
      </c>
      <c r="H18" s="262">
        <f t="shared" si="34"/>
        <v>2.1757</v>
      </c>
      <c r="I18" s="262">
        <f t="shared" si="34"/>
        <v>2.1757</v>
      </c>
      <c r="J18" s="262">
        <f t="shared" si="34"/>
        <v>2.1757</v>
      </c>
      <c r="K18" s="262">
        <f t="shared" si="34"/>
        <v>2.1757</v>
      </c>
      <c r="L18" s="262">
        <f t="shared" si="34"/>
        <v>2.1757</v>
      </c>
      <c r="M18" s="262">
        <f t="shared" si="34"/>
        <v>2.1757</v>
      </c>
      <c r="N18" s="262">
        <v>2.0373600000000001</v>
      </c>
      <c r="O18" s="261">
        <f>+N18</f>
        <v>2.0373600000000001</v>
      </c>
      <c r="P18" s="261">
        <f t="shared" ref="P18:T18" si="35">+O18</f>
        <v>2.0373600000000001</v>
      </c>
      <c r="Q18" s="261">
        <f t="shared" si="35"/>
        <v>2.0373600000000001</v>
      </c>
      <c r="R18" s="261">
        <f t="shared" si="35"/>
        <v>2.0373600000000001</v>
      </c>
      <c r="S18" s="261">
        <f t="shared" si="35"/>
        <v>2.0373600000000001</v>
      </c>
      <c r="T18" s="261">
        <f t="shared" si="35"/>
        <v>2.0373600000000001</v>
      </c>
      <c r="U18" s="261">
        <f t="shared" ref="U18:Z18" si="36">+T18</f>
        <v>2.0373600000000001</v>
      </c>
      <c r="V18" s="261">
        <f t="shared" si="36"/>
        <v>2.0373600000000001</v>
      </c>
      <c r="W18" s="261">
        <f t="shared" si="36"/>
        <v>2.0373600000000001</v>
      </c>
      <c r="X18" s="261">
        <f t="shared" si="36"/>
        <v>2.0373600000000001</v>
      </c>
      <c r="Y18" s="261">
        <f t="shared" si="36"/>
        <v>2.0373600000000001</v>
      </c>
      <c r="Z18" s="261">
        <f t="shared" si="36"/>
        <v>2.0373600000000001</v>
      </c>
      <c r="AA18" s="261">
        <f>+Z18</f>
        <v>2.0373600000000001</v>
      </c>
      <c r="AB18" s="261">
        <f>+AA18</f>
        <v>2.0373600000000001</v>
      </c>
      <c r="AC18" s="261">
        <f>+AB18</f>
        <v>2.0373600000000001</v>
      </c>
      <c r="AD18" s="261">
        <v>2.0373600000000001</v>
      </c>
      <c r="AE18" s="261">
        <v>2.0373600000000001</v>
      </c>
      <c r="AF18" s="261">
        <v>2.0373600000000001</v>
      </c>
      <c r="AG18" s="261">
        <v>2.0373600000000001</v>
      </c>
      <c r="AH18" s="261">
        <v>2.0373600000000001</v>
      </c>
      <c r="AI18" s="261">
        <v>2.0373600000000001</v>
      </c>
      <c r="AJ18" s="261">
        <v>2.0373600000000001</v>
      </c>
      <c r="AK18" s="261">
        <v>2.0373600000000001</v>
      </c>
      <c r="AL18" s="261">
        <v>2.0375999999999999</v>
      </c>
      <c r="AM18" s="261">
        <v>2.0375999999999999</v>
      </c>
      <c r="AN18" s="261">
        <v>2.0375999999999999</v>
      </c>
      <c r="AO18" s="261">
        <v>2.0375999999999999</v>
      </c>
      <c r="AP18" s="261">
        <v>2.0375999999999999</v>
      </c>
      <c r="AQ18" s="261">
        <v>2.0375999999999999</v>
      </c>
      <c r="AR18" s="261">
        <v>2.0375999999999999</v>
      </c>
      <c r="AS18" s="261">
        <v>2.0375999999999999</v>
      </c>
      <c r="AT18" s="261">
        <v>2.0375999999999999</v>
      </c>
      <c r="AU18" s="261">
        <v>2.0375999999999999</v>
      </c>
      <c r="AV18" s="261">
        <v>2.0375999999999999</v>
      </c>
      <c r="AW18" s="261">
        <v>2.0375999999999999</v>
      </c>
      <c r="AX18" s="261">
        <v>2.0375999999999999</v>
      </c>
      <c r="AY18" s="261">
        <v>2.0375999999999999</v>
      </c>
      <c r="AZ18" s="261">
        <v>2.0375999999999999</v>
      </c>
      <c r="BA18" s="261">
        <v>2.0375999999999999</v>
      </c>
      <c r="BB18" s="261">
        <v>2.0375999999999999</v>
      </c>
      <c r="BC18" s="261">
        <v>2.0375999999999999</v>
      </c>
      <c r="BD18" s="261">
        <v>2.0375999999999999</v>
      </c>
      <c r="BE18" s="261">
        <v>2.0375999999999999</v>
      </c>
      <c r="BF18" s="261">
        <v>2.0375999999999999</v>
      </c>
      <c r="BG18" s="261">
        <v>2.0375999999999999</v>
      </c>
      <c r="BH18" s="261">
        <v>2.0375999999999999</v>
      </c>
      <c r="BI18" s="261">
        <v>2.0375999999999999</v>
      </c>
      <c r="BJ18" s="261">
        <v>2.0375999999999999</v>
      </c>
      <c r="BK18" s="261">
        <v>2.0375999999999999</v>
      </c>
      <c r="BL18" s="261">
        <v>2.0375999999999999</v>
      </c>
      <c r="BM18" s="261">
        <v>2.0375999999999999</v>
      </c>
      <c r="BN18" s="261">
        <v>2.0375999999999999</v>
      </c>
      <c r="BO18" s="261">
        <v>2.0375999999999999</v>
      </c>
      <c r="BP18" s="261">
        <v>2.0375999999999999</v>
      </c>
      <c r="BQ18" s="261">
        <v>2.0375999999999999</v>
      </c>
      <c r="BR18" s="261">
        <v>2.0375999999999999</v>
      </c>
      <c r="BS18" s="313">
        <v>0.5444</v>
      </c>
      <c r="BT18" s="319">
        <f>AVERAGE('[1]Compras 2024'!$N$10:$N$12)</f>
        <v>1.9801666666666666</v>
      </c>
      <c r="BU18" s="313">
        <v>0.53839999999999999</v>
      </c>
      <c r="BV18" s="261">
        <v>0.5413</v>
      </c>
      <c r="BW18" s="261">
        <v>0.54039999999999999</v>
      </c>
      <c r="BX18" s="261">
        <v>0.54</v>
      </c>
      <c r="BY18" s="261">
        <v>0.53900000000000003</v>
      </c>
      <c r="BZ18" s="261">
        <v>0.53900000000000003</v>
      </c>
      <c r="CA18" s="261">
        <v>0.54079999999999995</v>
      </c>
      <c r="CB18" s="261">
        <v>0.54049999999999998</v>
      </c>
      <c r="CC18" s="261">
        <v>0.53939999999999999</v>
      </c>
      <c r="CD18" s="261">
        <v>0.5403</v>
      </c>
      <c r="CE18" s="261">
        <v>0.54</v>
      </c>
      <c r="CF18" s="261">
        <v>0.54010000000000002</v>
      </c>
      <c r="CG18" s="261">
        <v>0.53500000000000003</v>
      </c>
      <c r="CH18" s="261"/>
      <c r="CI18" s="261"/>
      <c r="CJ18" s="261"/>
      <c r="CK18" s="261"/>
      <c r="CL18" s="261"/>
      <c r="CM18" s="261"/>
      <c r="CN18" s="261"/>
      <c r="CO18" s="261"/>
      <c r="CP18" s="261"/>
      <c r="CQ18" s="261"/>
      <c r="CR18" s="261"/>
      <c r="CS18" s="261"/>
      <c r="CT18" s="261"/>
      <c r="CU18" s="261"/>
      <c r="CV18" s="261"/>
      <c r="CW18" s="261"/>
      <c r="CX18" s="261"/>
      <c r="CY18" s="261"/>
      <c r="CZ18" s="261"/>
      <c r="DA18" s="261"/>
      <c r="DB18" s="261"/>
    </row>
    <row r="19" spans="1:106" ht="4.5" customHeight="1" x14ac:dyDescent="0.25">
      <c r="B19" s="61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  <c r="BT19" s="320"/>
    </row>
    <row r="20" spans="1:106" x14ac:dyDescent="0.25">
      <c r="A20" s="10"/>
      <c r="B20" s="11" t="s">
        <v>37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2"/>
      <c r="BW20" s="12"/>
      <c r="BX20" s="12"/>
      <c r="BY20" s="12"/>
      <c r="BZ20" s="12"/>
      <c r="CA20" s="12"/>
      <c r="CB20" s="12"/>
      <c r="CC20" s="12"/>
      <c r="CD20" s="12"/>
      <c r="CE20" s="12"/>
      <c r="CF20" s="12"/>
      <c r="CG20" s="12"/>
      <c r="CH20" s="12"/>
      <c r="CI20" s="12"/>
      <c r="CJ20" s="12"/>
      <c r="CK20" s="12"/>
      <c r="CL20" s="12"/>
      <c r="CM20" s="12"/>
      <c r="CN20" s="12"/>
      <c r="CO20" s="12"/>
      <c r="CP20" s="12"/>
      <c r="CQ20" s="12"/>
      <c r="CR20" s="12"/>
      <c r="CS20" s="12"/>
      <c r="CT20" s="12"/>
      <c r="CU20" s="12"/>
      <c r="CV20" s="12"/>
      <c r="CW20" s="12"/>
      <c r="CX20" s="12"/>
      <c r="CY20" s="12"/>
      <c r="CZ20" s="12"/>
      <c r="DA20" s="12"/>
      <c r="DB20" s="12"/>
    </row>
    <row r="21" spans="1:106" s="7" customFormat="1" x14ac:dyDescent="0.25">
      <c r="A21" s="13"/>
      <c r="B21" s="3" t="s">
        <v>10</v>
      </c>
      <c r="C21" s="13"/>
      <c r="D21" s="129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/>
      <c r="AK21" s="132"/>
      <c r="AL21" s="132"/>
      <c r="AM21" s="132"/>
      <c r="AN21" s="134"/>
      <c r="AO21" s="134"/>
      <c r="AP21" s="134"/>
      <c r="AQ21" s="134"/>
      <c r="AR21" s="134"/>
      <c r="AS21" s="134"/>
      <c r="AT21" s="134"/>
      <c r="AU21" s="134"/>
      <c r="AV21" s="134"/>
      <c r="AW21" s="134"/>
      <c r="AX21" s="134"/>
      <c r="AY21" s="134"/>
      <c r="AZ21" s="134"/>
      <c r="BA21" s="134"/>
      <c r="BB21" s="134"/>
      <c r="BC21" s="134"/>
      <c r="BD21" s="134"/>
      <c r="BE21" s="134"/>
      <c r="BF21" s="134"/>
      <c r="BG21" s="134"/>
      <c r="BH21" s="134"/>
      <c r="BI21" s="134"/>
      <c r="BJ21" s="134"/>
      <c r="BK21" s="134"/>
      <c r="BL21" s="134"/>
      <c r="BM21" s="134"/>
      <c r="BN21" s="134"/>
      <c r="BO21" s="134"/>
      <c r="BP21" s="134"/>
      <c r="BQ21" s="134"/>
      <c r="BR21" s="134"/>
      <c r="BS21" s="134"/>
      <c r="BT21" s="134"/>
      <c r="BU21" s="134"/>
      <c r="BV21" s="134"/>
      <c r="BW21" s="134"/>
      <c r="BX21" s="134"/>
      <c r="BY21" s="134"/>
      <c r="BZ21" s="134"/>
      <c r="CA21" s="134"/>
      <c r="CB21" s="134"/>
      <c r="CC21" s="134"/>
      <c r="CD21" s="134"/>
      <c r="CE21" s="134"/>
      <c r="CF21" s="134"/>
      <c r="CG21" s="134"/>
      <c r="CH21" s="134"/>
      <c r="CI21" s="134"/>
      <c r="CJ21" s="134"/>
      <c r="CK21" s="134"/>
      <c r="CL21" s="134"/>
      <c r="CM21" s="134"/>
      <c r="CN21" s="134"/>
      <c r="CO21" s="134"/>
      <c r="CP21" s="134"/>
      <c r="CQ21" s="134"/>
      <c r="CR21" s="134"/>
      <c r="CS21" s="134"/>
      <c r="CT21" s="134"/>
      <c r="CU21" s="134"/>
      <c r="CV21" s="134"/>
      <c r="CW21" s="134"/>
      <c r="CX21" s="134"/>
      <c r="CY21" s="134"/>
      <c r="CZ21" s="134"/>
      <c r="DA21" s="134"/>
      <c r="DB21" s="134"/>
    </row>
    <row r="22" spans="1:106" x14ac:dyDescent="0.25">
      <c r="A22" s="13"/>
      <c r="B22" s="3" t="s">
        <v>11</v>
      </c>
      <c r="C22" s="15"/>
      <c r="D22" s="126"/>
      <c r="E22" s="126"/>
      <c r="F22" s="126"/>
      <c r="G22" s="126"/>
      <c r="H22" s="126"/>
      <c r="I22" s="126"/>
      <c r="J22" s="126"/>
      <c r="K22" s="126"/>
      <c r="L22" s="126"/>
      <c r="M22" s="126"/>
      <c r="N22" s="126"/>
      <c r="O22" s="126"/>
      <c r="P22" s="126"/>
      <c r="Q22" s="126"/>
      <c r="R22" s="126"/>
      <c r="S22" s="126"/>
      <c r="T22" s="126"/>
      <c r="U22" s="126"/>
      <c r="V22" s="126"/>
      <c r="W22" s="126"/>
      <c r="X22" s="126"/>
      <c r="Y22" s="126"/>
      <c r="Z22" s="126"/>
      <c r="AA22" s="126"/>
      <c r="AB22" s="126"/>
      <c r="AC22" s="126"/>
      <c r="AD22" s="126"/>
      <c r="AE22" s="126"/>
      <c r="AF22" s="126"/>
      <c r="AG22" s="126"/>
      <c r="AH22" s="126"/>
      <c r="AI22" s="126"/>
      <c r="AJ22" s="126"/>
      <c r="AK22" s="126"/>
      <c r="AL22" s="126"/>
      <c r="AM22" s="126"/>
      <c r="AN22" s="133"/>
      <c r="AO22" s="133"/>
      <c r="AP22" s="133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/>
      <c r="BQ22" s="133"/>
      <c r="BR22" s="133"/>
      <c r="BS22" s="133"/>
      <c r="BT22" s="133"/>
      <c r="BU22" s="133"/>
      <c r="BV22" s="133"/>
      <c r="BW22" s="133"/>
      <c r="BX22" s="133"/>
      <c r="BY22" s="133"/>
      <c r="BZ22" s="133"/>
      <c r="CA22" s="133"/>
      <c r="CB22" s="133"/>
      <c r="CC22" s="133"/>
      <c r="CD22" s="133"/>
      <c r="CE22" s="133"/>
      <c r="CF22" s="133"/>
      <c r="CG22" s="133"/>
      <c r="CH22" s="133"/>
      <c r="CI22" s="133"/>
      <c r="CJ22" s="133"/>
      <c r="CK22" s="133"/>
      <c r="CL22" s="133"/>
      <c r="CM22" s="133"/>
      <c r="CN22" s="133"/>
      <c r="CO22" s="133"/>
      <c r="CP22" s="133"/>
      <c r="CQ22" s="133"/>
      <c r="CR22" s="133"/>
      <c r="CS22" s="133"/>
      <c r="CT22" s="133"/>
      <c r="CU22" s="133"/>
      <c r="CV22" s="133"/>
      <c r="CW22" s="133"/>
      <c r="CX22" s="133"/>
      <c r="CY22" s="133"/>
      <c r="CZ22" s="133"/>
      <c r="DA22" s="133"/>
      <c r="DB22" s="133"/>
    </row>
    <row r="23" spans="1:106" s="7" customFormat="1" ht="15" customHeight="1" x14ac:dyDescent="0.35">
      <c r="A23" s="13"/>
      <c r="B23" s="16" t="s">
        <v>14</v>
      </c>
      <c r="C23" s="15" t="s">
        <v>13</v>
      </c>
      <c r="D23" s="127">
        <v>1</v>
      </c>
      <c r="E23" s="135">
        <v>1</v>
      </c>
      <c r="F23" s="135">
        <v>1</v>
      </c>
      <c r="G23" s="135">
        <v>1</v>
      </c>
      <c r="H23" s="135">
        <v>1</v>
      </c>
      <c r="I23" s="135">
        <v>1</v>
      </c>
      <c r="J23" s="135">
        <v>1</v>
      </c>
      <c r="K23" s="135">
        <v>1</v>
      </c>
      <c r="L23" s="135">
        <v>1</v>
      </c>
      <c r="M23" s="135">
        <v>1</v>
      </c>
      <c r="N23" s="135">
        <v>1</v>
      </c>
      <c r="O23" s="135">
        <v>1</v>
      </c>
      <c r="P23" s="135">
        <v>1</v>
      </c>
      <c r="Q23" s="135">
        <v>1</v>
      </c>
      <c r="R23" s="135">
        <v>1</v>
      </c>
      <c r="S23" s="135">
        <v>1</v>
      </c>
      <c r="T23" s="135">
        <v>1</v>
      </c>
      <c r="U23" s="135">
        <v>0</v>
      </c>
      <c r="V23" s="135">
        <v>0</v>
      </c>
      <c r="W23" s="135">
        <v>0</v>
      </c>
      <c r="X23" s="135">
        <v>0</v>
      </c>
      <c r="Y23" s="135">
        <v>0</v>
      </c>
      <c r="Z23" s="135">
        <v>0</v>
      </c>
      <c r="AA23" s="135">
        <v>0</v>
      </c>
      <c r="AB23" s="135">
        <v>0</v>
      </c>
      <c r="AC23" s="135">
        <v>0</v>
      </c>
      <c r="AD23" s="135">
        <v>0</v>
      </c>
      <c r="AE23" s="135">
        <v>0</v>
      </c>
      <c r="AF23" s="135">
        <v>0</v>
      </c>
      <c r="AG23" s="135">
        <v>0</v>
      </c>
      <c r="AH23" s="135">
        <v>0</v>
      </c>
      <c r="AI23" s="135">
        <v>0</v>
      </c>
      <c r="AJ23" s="135">
        <v>0</v>
      </c>
      <c r="AK23" s="135">
        <v>0</v>
      </c>
      <c r="AL23" s="135">
        <v>0</v>
      </c>
      <c r="AM23" s="135">
        <v>0</v>
      </c>
      <c r="AN23" s="135">
        <v>0</v>
      </c>
      <c r="AO23" s="135">
        <v>0</v>
      </c>
      <c r="AP23" s="135">
        <v>970</v>
      </c>
      <c r="AQ23" s="135">
        <v>970</v>
      </c>
      <c r="AR23" s="135">
        <v>970</v>
      </c>
      <c r="AS23" s="135">
        <v>970</v>
      </c>
      <c r="AT23" s="135">
        <v>970</v>
      </c>
      <c r="AU23" s="135">
        <v>970</v>
      </c>
      <c r="AV23" s="135">
        <v>970</v>
      </c>
      <c r="AW23" s="135">
        <v>970</v>
      </c>
      <c r="AX23" s="135">
        <v>970</v>
      </c>
      <c r="AY23" s="135">
        <v>970</v>
      </c>
      <c r="AZ23" s="135">
        <v>1097</v>
      </c>
      <c r="BA23" s="135">
        <v>1097</v>
      </c>
      <c r="BB23" s="135">
        <v>1097</v>
      </c>
      <c r="BC23" s="135">
        <v>1097</v>
      </c>
      <c r="BD23" s="135">
        <v>1097</v>
      </c>
      <c r="BE23" s="135">
        <v>1097</v>
      </c>
      <c r="BF23" s="135">
        <v>1097</v>
      </c>
      <c r="BG23" s="135">
        <v>1097</v>
      </c>
      <c r="BH23" s="135">
        <v>1097</v>
      </c>
      <c r="BI23" s="135">
        <v>1097</v>
      </c>
      <c r="BJ23" s="135">
        <v>1097</v>
      </c>
      <c r="BK23" s="135">
        <v>1097</v>
      </c>
      <c r="BL23" s="135">
        <v>1199</v>
      </c>
      <c r="BM23" s="135">
        <v>1198.8</v>
      </c>
      <c r="BN23" s="135">
        <v>1199</v>
      </c>
      <c r="BO23" s="135">
        <v>1198.8</v>
      </c>
      <c r="BP23" s="135">
        <v>1198.8</v>
      </c>
      <c r="BQ23" s="135">
        <v>1198.8</v>
      </c>
      <c r="BR23" s="135">
        <v>1198.8</v>
      </c>
      <c r="BS23" s="135">
        <f>3993447.89+7579303.24+597722.48+12013670.35</f>
        <v>24184143.960000001</v>
      </c>
      <c r="BT23" s="135">
        <f>SUM('[1]Compras 2024'!$N$37:$N$39)</f>
        <v>20516290.57</v>
      </c>
      <c r="BU23" s="135">
        <f>SUM('[1]Compras 2024'!$N$40:$N$42)</f>
        <v>22510257.289999999</v>
      </c>
      <c r="BV23" s="135">
        <f>SUM('[2]Compras 2024'!$N$43:$N$45)</f>
        <v>24895632.709999997</v>
      </c>
      <c r="BW23" s="135">
        <f>+SUM('[2]Compras 2024'!$N$46:$N$48)</f>
        <v>23961046.979999997</v>
      </c>
      <c r="BX23" s="135">
        <v>21125344.129999999</v>
      </c>
      <c r="BY23" s="135">
        <v>23155526.149999999</v>
      </c>
      <c r="BZ23" s="135">
        <f>SUM('[2]Compras 2025'!$N$43:$N$45)</f>
        <v>0</v>
      </c>
      <c r="CA23" s="135">
        <f>SUM('[2]Compras 2025'!$N$46:$N$48)</f>
        <v>11267144.470000001</v>
      </c>
      <c r="CB23" s="135">
        <f>SUM('[2]Compras 2025'!$N$49:$N$51)</f>
        <v>20970186.16</v>
      </c>
      <c r="CC23" s="135">
        <f>SUM('[2]Compras 2025'!$N$52:$N$54)</f>
        <v>34835214.5</v>
      </c>
      <c r="CD23" s="135">
        <f>SUM('[2]Compras 2025'!$N$55:$N$57)</f>
        <v>15911327.719999999</v>
      </c>
      <c r="CE23" s="135">
        <f>SUM('[2]Compras 2025'!$N$62:$N$64)</f>
        <v>25743762.240000002</v>
      </c>
      <c r="CF23" s="135">
        <f>SUM('[2]Compras 2025'!$N$71:$N$73)</f>
        <v>17476615.960000001</v>
      </c>
      <c r="CG23" s="135">
        <f>SUM('[2]Compras 2025'!$N$74:$N$76)</f>
        <v>49144453.569999993</v>
      </c>
      <c r="CH23" s="135"/>
      <c r="CI23" s="135"/>
      <c r="CJ23" s="135"/>
      <c r="CK23" s="135"/>
      <c r="CL23" s="135"/>
      <c r="CM23" s="135"/>
      <c r="CN23" s="135"/>
      <c r="CO23" s="135"/>
      <c r="CP23" s="135"/>
      <c r="CQ23" s="135"/>
      <c r="CR23" s="135"/>
      <c r="CS23" s="135"/>
      <c r="CT23" s="135"/>
      <c r="CU23" s="135"/>
      <c r="CV23" s="135"/>
      <c r="CW23" s="135"/>
      <c r="CX23" s="135"/>
      <c r="CY23" s="135"/>
      <c r="CZ23" s="135"/>
      <c r="DA23" s="135"/>
      <c r="DB23" s="135"/>
    </row>
    <row r="24" spans="1:106" s="114" customFormat="1" ht="13.5" customHeight="1" thickBot="1" x14ac:dyDescent="0.4">
      <c r="A24" s="71"/>
      <c r="B24" s="72" t="s">
        <v>15</v>
      </c>
      <c r="C24" s="71" t="s">
        <v>99</v>
      </c>
      <c r="D24" s="130">
        <f t="shared" ref="D24:O24" si="37">D12</f>
        <v>1</v>
      </c>
      <c r="E24" s="130">
        <f t="shared" si="37"/>
        <v>1</v>
      </c>
      <c r="F24" s="130">
        <f t="shared" si="37"/>
        <v>1</v>
      </c>
      <c r="G24" s="130">
        <f t="shared" si="37"/>
        <v>1</v>
      </c>
      <c r="H24" s="130">
        <f t="shared" si="37"/>
        <v>1</v>
      </c>
      <c r="I24" s="130">
        <f t="shared" si="37"/>
        <v>1</v>
      </c>
      <c r="J24" s="130">
        <f t="shared" si="37"/>
        <v>1</v>
      </c>
      <c r="K24" s="130">
        <f t="shared" si="37"/>
        <v>1</v>
      </c>
      <c r="L24" s="130">
        <f t="shared" si="37"/>
        <v>1</v>
      </c>
      <c r="M24" s="130">
        <f t="shared" si="37"/>
        <v>1</v>
      </c>
      <c r="N24" s="130">
        <f t="shared" si="37"/>
        <v>1</v>
      </c>
      <c r="O24" s="130">
        <f t="shared" si="37"/>
        <v>1</v>
      </c>
      <c r="P24" s="130">
        <v>1</v>
      </c>
      <c r="Q24" s="130">
        <v>1</v>
      </c>
      <c r="R24" s="130">
        <f t="shared" ref="R24:W24" si="38">R12</f>
        <v>1</v>
      </c>
      <c r="S24" s="130">
        <f t="shared" si="38"/>
        <v>1</v>
      </c>
      <c r="T24" s="130">
        <f t="shared" si="38"/>
        <v>1</v>
      </c>
      <c r="U24" s="130">
        <f t="shared" si="38"/>
        <v>1</v>
      </c>
      <c r="V24" s="130">
        <f t="shared" si="38"/>
        <v>1</v>
      </c>
      <c r="W24" s="130">
        <f t="shared" si="38"/>
        <v>1</v>
      </c>
      <c r="X24" s="130">
        <v>1</v>
      </c>
      <c r="Y24" s="130">
        <v>1</v>
      </c>
      <c r="Z24" s="130">
        <f>Z12</f>
        <v>1</v>
      </c>
      <c r="AA24" s="130">
        <v>1</v>
      </c>
      <c r="AB24" s="130">
        <f>AB12</f>
        <v>1</v>
      </c>
      <c r="AC24" s="130">
        <f>AC12</f>
        <v>1</v>
      </c>
      <c r="AD24" s="130">
        <v>1</v>
      </c>
      <c r="AE24" s="130">
        <f>AE12</f>
        <v>1</v>
      </c>
      <c r="AF24" s="130">
        <v>1</v>
      </c>
      <c r="AG24" s="130">
        <v>1</v>
      </c>
      <c r="AH24" s="130">
        <v>1</v>
      </c>
      <c r="AI24" s="130">
        <v>1</v>
      </c>
      <c r="AJ24" s="130">
        <v>1</v>
      </c>
      <c r="AK24" s="130">
        <v>1</v>
      </c>
      <c r="AL24" s="130">
        <v>1</v>
      </c>
      <c r="AM24" s="130">
        <v>1</v>
      </c>
      <c r="AN24" s="130">
        <v>1</v>
      </c>
      <c r="AO24" s="130">
        <v>1</v>
      </c>
      <c r="AP24" s="130">
        <f>AP12</f>
        <v>1</v>
      </c>
      <c r="AQ24" s="130">
        <v>1</v>
      </c>
      <c r="AR24" s="130">
        <v>1</v>
      </c>
      <c r="AS24" s="130">
        <v>1</v>
      </c>
      <c r="AT24" s="130">
        <v>1</v>
      </c>
      <c r="AU24" s="130">
        <v>1</v>
      </c>
      <c r="AV24" s="130">
        <v>1</v>
      </c>
      <c r="AW24" s="130">
        <v>1</v>
      </c>
      <c r="AX24" s="130">
        <v>1</v>
      </c>
      <c r="AY24" s="130">
        <v>1</v>
      </c>
      <c r="AZ24" s="130">
        <v>1</v>
      </c>
      <c r="BA24" s="130">
        <v>1</v>
      </c>
      <c r="BB24" s="130">
        <v>1</v>
      </c>
      <c r="BC24" s="130">
        <v>1</v>
      </c>
      <c r="BD24" s="130">
        <v>1</v>
      </c>
      <c r="BE24" s="130">
        <v>1</v>
      </c>
      <c r="BF24" s="130">
        <v>1</v>
      </c>
      <c r="BG24" s="130">
        <v>1</v>
      </c>
      <c r="BH24" s="130">
        <v>1</v>
      </c>
      <c r="BI24" s="130">
        <v>1</v>
      </c>
      <c r="BJ24" s="130">
        <v>1</v>
      </c>
      <c r="BK24" s="130">
        <v>1</v>
      </c>
      <c r="BL24" s="130">
        <v>1</v>
      </c>
      <c r="BM24" s="130">
        <v>1</v>
      </c>
      <c r="BN24" s="130">
        <v>1</v>
      </c>
      <c r="BO24" s="130">
        <v>1</v>
      </c>
      <c r="BP24" s="130">
        <v>1</v>
      </c>
      <c r="BQ24" s="130">
        <v>1</v>
      </c>
      <c r="BR24" s="130">
        <v>1</v>
      </c>
      <c r="BS24" s="130">
        <f>+BS12</f>
        <v>20173.600000000002</v>
      </c>
      <c r="BT24" s="318">
        <f>BT12</f>
        <v>17114</v>
      </c>
      <c r="BU24" s="130">
        <v>18777</v>
      </c>
      <c r="BV24" s="130">
        <v>20767</v>
      </c>
      <c r="BW24" s="321">
        <f>SUM('[2]Compras 2024'!$I$19:$I$21)</f>
        <v>19987.5</v>
      </c>
      <c r="BX24" s="130">
        <v>16751</v>
      </c>
      <c r="BY24" s="130">
        <v>18361</v>
      </c>
      <c r="BZ24" s="130">
        <v>22269</v>
      </c>
      <c r="CA24" s="321">
        <f>SUM('[2]Compras 2025'!$L$19:$L$21)</f>
        <v>18862.900000000001</v>
      </c>
      <c r="CB24" s="130">
        <v>20598</v>
      </c>
      <c r="CC24" s="130">
        <v>20413</v>
      </c>
      <c r="CD24" s="321">
        <f>SUM('[2]Compras 2025'!$L$28:$L$30)</f>
        <v>22204.3</v>
      </c>
      <c r="CE24" s="130">
        <f>CE12</f>
        <v>27319.4</v>
      </c>
      <c r="CF24" s="130">
        <v>13858</v>
      </c>
      <c r="CG24" s="130">
        <f>CG13</f>
        <v>19241.679199825932</v>
      </c>
      <c r="CH24" s="130"/>
      <c r="CI24" s="130"/>
      <c r="CJ24" s="130"/>
      <c r="CK24" s="130"/>
      <c r="CL24" s="130"/>
      <c r="CM24" s="130"/>
      <c r="CN24" s="130"/>
      <c r="CO24" s="130"/>
      <c r="CP24" s="130"/>
      <c r="CQ24" s="130"/>
      <c r="CR24" s="130"/>
      <c r="CS24" s="130"/>
      <c r="CT24" s="130"/>
      <c r="CU24" s="130"/>
      <c r="CV24" s="130"/>
      <c r="CW24" s="130"/>
      <c r="CX24" s="130"/>
      <c r="CY24" s="130"/>
      <c r="CZ24" s="130"/>
      <c r="DA24" s="130"/>
      <c r="DB24" s="130"/>
    </row>
    <row r="25" spans="1:106" ht="4.5" customHeight="1" thickBot="1" x14ac:dyDescent="0.3">
      <c r="B25" s="61"/>
    </row>
    <row r="26" spans="1:106" s="115" customFormat="1" ht="16.2" x14ac:dyDescent="0.25">
      <c r="A26" s="18"/>
      <c r="B26" s="19" t="s">
        <v>16</v>
      </c>
      <c r="C26" s="18" t="s">
        <v>17</v>
      </c>
      <c r="D26" s="19">
        <f>IF(D11="","",D11/D12*D18)</f>
        <v>6962.24</v>
      </c>
      <c r="E26" s="19">
        <f t="shared" ref="E26:AJ26" si="39">IF(D11="","",D11/D12*D18)</f>
        <v>6962.24</v>
      </c>
      <c r="F26" s="19">
        <f t="shared" si="39"/>
        <v>6962.24</v>
      </c>
      <c r="G26" s="19">
        <f t="shared" si="39"/>
        <v>4351.3999999999996</v>
      </c>
      <c r="H26" s="19">
        <f t="shared" si="39"/>
        <v>4351.3999999999996</v>
      </c>
      <c r="I26" s="19">
        <f t="shared" si="39"/>
        <v>4351.3999999999996</v>
      </c>
      <c r="J26" s="19">
        <f t="shared" si="39"/>
        <v>4351.3999999999996</v>
      </c>
      <c r="K26" s="19">
        <f t="shared" si="39"/>
        <v>4351.3999999999996</v>
      </c>
      <c r="L26" s="19">
        <f t="shared" si="39"/>
        <v>4351.3999999999996</v>
      </c>
      <c r="M26" s="19">
        <f t="shared" si="39"/>
        <v>4351.3999999999996</v>
      </c>
      <c r="N26" s="19">
        <f t="shared" si="39"/>
        <v>4351.3999999999996</v>
      </c>
      <c r="O26" s="19">
        <f t="shared" si="39"/>
        <v>4074.7200000000003</v>
      </c>
      <c r="P26" s="19">
        <f t="shared" si="39"/>
        <v>4074.7200000000003</v>
      </c>
      <c r="Q26" s="19">
        <f t="shared" si="39"/>
        <v>3565.38</v>
      </c>
      <c r="R26" s="19">
        <f t="shared" si="39"/>
        <v>3565.38</v>
      </c>
      <c r="S26" s="19">
        <f t="shared" si="39"/>
        <v>3565.38</v>
      </c>
      <c r="T26" s="19">
        <f t="shared" si="39"/>
        <v>3463.5120000000002</v>
      </c>
      <c r="U26" s="19">
        <f t="shared" si="39"/>
        <v>3463.5120000000002</v>
      </c>
      <c r="V26" s="19">
        <f t="shared" si="39"/>
        <v>3463.5120000000002</v>
      </c>
      <c r="W26" s="19">
        <f t="shared" si="39"/>
        <v>3610.20192</v>
      </c>
      <c r="X26" s="19">
        <f t="shared" si="39"/>
        <v>3610.20192</v>
      </c>
      <c r="Y26" s="19">
        <f t="shared" si="39"/>
        <v>3718.1820000000002</v>
      </c>
      <c r="Z26" s="19">
        <f t="shared" si="39"/>
        <v>3758.9292</v>
      </c>
      <c r="AA26" s="19">
        <f t="shared" si="39"/>
        <v>3758.9292</v>
      </c>
      <c r="AB26" s="19">
        <f t="shared" si="39"/>
        <v>3918.8008392000002</v>
      </c>
      <c r="AC26" s="19">
        <f t="shared" si="39"/>
        <v>4029.8980799999999</v>
      </c>
      <c r="AD26" s="19">
        <f t="shared" si="39"/>
        <v>4358.8705991999996</v>
      </c>
      <c r="AE26" s="19">
        <f t="shared" si="39"/>
        <v>4595.2043592</v>
      </c>
      <c r="AF26" s="19">
        <f t="shared" si="39"/>
        <v>4595.2043592</v>
      </c>
      <c r="AG26" s="19">
        <f t="shared" si="39"/>
        <v>6159.7134768000005</v>
      </c>
      <c r="AH26" s="19">
        <f t="shared" si="39"/>
        <v>5104.5443592000001</v>
      </c>
      <c r="AI26" s="19">
        <f t="shared" si="39"/>
        <v>5104.5443592000001</v>
      </c>
      <c r="AJ26" s="19">
        <f t="shared" si="39"/>
        <v>6226.1721600000001</v>
      </c>
      <c r="AK26" s="19">
        <f t="shared" ref="AK26:BS26" si="40">IF(AJ11="","",AJ11/AJ12*AJ18)</f>
        <v>6226.1721600000001</v>
      </c>
      <c r="AL26" s="19">
        <f t="shared" si="40"/>
        <v>6519.5520000000006</v>
      </c>
      <c r="AM26" s="19">
        <f t="shared" si="40"/>
        <v>6724.08</v>
      </c>
      <c r="AN26" s="19">
        <f t="shared" si="40"/>
        <v>6404.1767999999993</v>
      </c>
      <c r="AO26" s="19">
        <f t="shared" si="40"/>
        <v>6398.0639999999994</v>
      </c>
      <c r="AP26" s="19">
        <f t="shared" si="40"/>
        <v>6245.8145279999999</v>
      </c>
      <c r="AQ26" s="19">
        <f t="shared" si="40"/>
        <v>4492.1744639999997</v>
      </c>
      <c r="AR26" s="19">
        <f t="shared" si="40"/>
        <v>4000.8275999999996</v>
      </c>
      <c r="AS26" s="19">
        <f t="shared" si="40"/>
        <v>4019.4512639999998</v>
      </c>
      <c r="AT26" s="19">
        <f t="shared" si="40"/>
        <v>4013.5218479999999</v>
      </c>
      <c r="AU26" s="19">
        <f t="shared" si="40"/>
        <v>4538.5298639999992</v>
      </c>
      <c r="AV26" s="19">
        <f t="shared" si="40"/>
        <v>5268.8464559999993</v>
      </c>
      <c r="AW26" s="19">
        <f t="shared" si="40"/>
        <v>5681.562336</v>
      </c>
      <c r="AX26" s="19">
        <f t="shared" si="40"/>
        <v>5274.8369999999995</v>
      </c>
      <c r="AY26" s="19">
        <f t="shared" si="40"/>
        <v>5242.2353999999996</v>
      </c>
      <c r="AZ26" s="19">
        <f t="shared" si="40"/>
        <v>5242.2353999999996</v>
      </c>
      <c r="BA26" s="19">
        <f t="shared" si="40"/>
        <v>5242.2353999999996</v>
      </c>
      <c r="BB26" s="19">
        <f t="shared" si="40"/>
        <v>5242.2353999999996</v>
      </c>
      <c r="BC26" s="19">
        <f t="shared" si="40"/>
        <v>3726.7703999999999</v>
      </c>
      <c r="BD26" s="19">
        <f t="shared" si="40"/>
        <v>3673.1611439999997</v>
      </c>
      <c r="BE26" s="19">
        <f t="shared" si="40"/>
        <v>3232.1837519999999</v>
      </c>
      <c r="BF26" s="19">
        <f t="shared" si="40"/>
        <v>3470.0531759999999</v>
      </c>
      <c r="BG26" s="19">
        <f t="shared" si="40"/>
        <v>2847.3626159999999</v>
      </c>
      <c r="BH26" s="19">
        <f t="shared" si="40"/>
        <v>1987.2712799999997</v>
      </c>
      <c r="BI26" s="19">
        <f t="shared" si="40"/>
        <v>2151.7055999999998</v>
      </c>
      <c r="BJ26" s="19">
        <f t="shared" si="40"/>
        <v>2441.1059279999999</v>
      </c>
      <c r="BK26" s="19">
        <f t="shared" si="40"/>
        <v>2571.3696959999997</v>
      </c>
      <c r="BL26" s="19">
        <f t="shared" si="40"/>
        <v>2572.4496239999999</v>
      </c>
      <c r="BM26" s="19">
        <f t="shared" si="40"/>
        <v>2793.34584</v>
      </c>
      <c r="BN26" s="19">
        <f t="shared" si="40"/>
        <v>2783.6672399999998</v>
      </c>
      <c r="BO26" s="19">
        <f t="shared" si="40"/>
        <v>3087.2288880000001</v>
      </c>
      <c r="BP26" s="19">
        <f t="shared" si="40"/>
        <v>3283.6739039999998</v>
      </c>
      <c r="BQ26" s="19">
        <f t="shared" si="40"/>
        <v>2917.13004</v>
      </c>
      <c r="BR26" s="19">
        <f t="shared" si="40"/>
        <v>2891.6804160000002</v>
      </c>
      <c r="BS26" s="19">
        <f t="shared" si="40"/>
        <v>2340.6522479999999</v>
      </c>
      <c r="BT26" s="19">
        <f>IF(BS11="","",BS11/BS12*BS18*3.78541*BS16)</f>
        <v>3194.644127740647</v>
      </c>
      <c r="BU26" s="19">
        <f t="shared" ref="BU26:DB26" si="41">IF(BT11="","",BT11/BT12*BT18)</f>
        <v>3174.5881433745276</v>
      </c>
      <c r="BV26" s="19">
        <f>IF(BU11="","",BU11/BU12*BU18*3.78541*BU16)</f>
        <v>3197.3409605257352</v>
      </c>
      <c r="BW26" s="19">
        <f>IF(BV11="","",BV11/BV12*BV18*3.78541*BV16)</f>
        <v>3807.4126564913104</v>
      </c>
      <c r="BX26" s="19">
        <f>IF(BW11="","",BW11/BW12*BW18*3.78541*BW16)</f>
        <v>4104.6283549461386</v>
      </c>
      <c r="BY26" s="19">
        <f>IF(BX11="","",BX11/BX12*BX18*3.78541*BX16)</f>
        <v>3760.5200918344185</v>
      </c>
      <c r="BZ26" s="19">
        <f>IF(BY11="","",BY11/BY12*BY18*3.78541*BY16)</f>
        <v>4179.0244462930277</v>
      </c>
      <c r="CA26" s="19">
        <f t="shared" ref="CA26" si="42">IF(BZ11="","",BZ11/BZ12*BZ18*3.78541*BZ16)</f>
        <v>4291.3020167596314</v>
      </c>
      <c r="CB26" s="19">
        <f t="shared" ref="CB26" si="43">IF(CA11="","",CA11/CA12*CA18*3.78541*CA16)</f>
        <v>3840.8327581582212</v>
      </c>
      <c r="CC26" s="19">
        <f t="shared" ref="CC26" si="44">IF(CB11="","",CB11/CB12*CB18*3.78541*CB16)</f>
        <v>3689.2866710584822</v>
      </c>
      <c r="CD26" s="19">
        <f t="shared" ref="CD26" si="45">IF(CC11="","",CC11/CC12*CC18*3.78541*CC16)</f>
        <v>3469.6332728848606</v>
      </c>
      <c r="CE26" s="19">
        <f t="shared" ref="CE26" si="46">IF(CD11="","",CD11/CD12*CD18*3.78541*CD16)</f>
        <v>3296.0412821121686</v>
      </c>
      <c r="CF26" s="19">
        <f t="shared" ref="CF26" si="47">IF(CE11="","",CE11/CE12*CE18*3.78541*CE16)</f>
        <v>3394.0045409653544</v>
      </c>
      <c r="CG26" s="19">
        <f t="shared" ref="CG26" si="48">IF(CF11="","",CF11/CF12*CF18*3.78541*CF16)</f>
        <v>2845.8083686781542</v>
      </c>
      <c r="CH26" s="19">
        <f t="shared" ref="CH26" si="49">IF(CG11="","",CG11/CG12*CG18*3.78541*CG16)</f>
        <v>3210.9205392146291</v>
      </c>
      <c r="CI26" s="19" t="str">
        <f t="shared" ref="CI26" si="50">IF(CH11="","",CH11/CH12*CH18*3.78541*CH16)</f>
        <v/>
      </c>
      <c r="CJ26" s="19" t="str">
        <f t="shared" ref="CJ26" si="51">IF(CI11="","",CI11/CI12*CI18*3.78541*CI16)</f>
        <v/>
      </c>
      <c r="CK26" s="19" t="str">
        <f t="shared" si="41"/>
        <v/>
      </c>
      <c r="CL26" s="19" t="str">
        <f t="shared" si="41"/>
        <v/>
      </c>
      <c r="CM26" s="19" t="str">
        <f t="shared" si="41"/>
        <v/>
      </c>
      <c r="CN26" s="19" t="str">
        <f t="shared" si="41"/>
        <v/>
      </c>
      <c r="CO26" s="19" t="str">
        <f t="shared" si="41"/>
        <v/>
      </c>
      <c r="CP26" s="19" t="str">
        <f t="shared" si="41"/>
        <v/>
      </c>
      <c r="CQ26" s="19" t="str">
        <f t="shared" si="41"/>
        <v/>
      </c>
      <c r="CR26" s="19" t="str">
        <f t="shared" si="41"/>
        <v/>
      </c>
      <c r="CS26" s="19" t="str">
        <f t="shared" si="41"/>
        <v/>
      </c>
      <c r="CT26" s="19" t="str">
        <f t="shared" si="41"/>
        <v/>
      </c>
      <c r="CU26" s="19" t="str">
        <f t="shared" si="41"/>
        <v/>
      </c>
      <c r="CV26" s="19" t="str">
        <f t="shared" si="41"/>
        <v/>
      </c>
      <c r="CW26" s="19" t="str">
        <f t="shared" si="41"/>
        <v/>
      </c>
      <c r="CX26" s="19" t="str">
        <f t="shared" si="41"/>
        <v/>
      </c>
      <c r="CY26" s="19" t="str">
        <f t="shared" si="41"/>
        <v/>
      </c>
      <c r="CZ26" s="19" t="str">
        <f t="shared" si="41"/>
        <v/>
      </c>
      <c r="DA26" s="19" t="str">
        <f t="shared" si="41"/>
        <v/>
      </c>
      <c r="DB26" s="19" t="str">
        <f t="shared" si="41"/>
        <v/>
      </c>
    </row>
    <row r="27" spans="1:106" s="9" customFormat="1" x14ac:dyDescent="0.25">
      <c r="A27" s="20"/>
      <c r="B27" s="21" t="s">
        <v>76</v>
      </c>
      <c r="C27" s="22"/>
      <c r="D27" s="23">
        <v>100</v>
      </c>
      <c r="E27" s="23">
        <f t="shared" ref="E27" si="52">IF(E26="","",(E26/D26)*100)</f>
        <v>100</v>
      </c>
      <c r="F27" s="23">
        <f t="shared" ref="F27" si="53">IF(F26="","",(F26/E26)*100)</f>
        <v>100</v>
      </c>
      <c r="G27" s="23">
        <f t="shared" ref="G27" si="54">IF(G26="","",(G26/F26)*100)</f>
        <v>62.5</v>
      </c>
      <c r="H27" s="23">
        <f t="shared" ref="H27" si="55">IF(H26="","",(H26/G26)*100)</f>
        <v>100</v>
      </c>
      <c r="I27" s="23">
        <f t="shared" ref="I27" si="56">IF(I26="","",(I26/H26)*100)</f>
        <v>100</v>
      </c>
      <c r="J27" s="23">
        <f t="shared" ref="J27" si="57">IF(J26="","",(J26/I26)*100)</f>
        <v>100</v>
      </c>
      <c r="K27" s="23">
        <f t="shared" ref="K27" si="58">IF(K26="","",(K26/J26)*100)</f>
        <v>100</v>
      </c>
      <c r="L27" s="23">
        <f t="shared" ref="L27" si="59">IF(L26="","",(L26/K26)*100)</f>
        <v>100</v>
      </c>
      <c r="M27" s="23">
        <f t="shared" ref="M27" si="60">IF(M26="","",(M26/L26)*100)</f>
        <v>100</v>
      </c>
      <c r="N27" s="23">
        <f t="shared" ref="N27" si="61">IF(N26="","",(N26/M26)*100)</f>
        <v>100</v>
      </c>
      <c r="O27" s="23">
        <f t="shared" ref="O27" si="62">IF(O26="","",(O26/N26)*100)</f>
        <v>93.641586615801813</v>
      </c>
      <c r="P27" s="23">
        <f t="shared" ref="P27" si="63">IF(P26="","",(P26/O26)*100)</f>
        <v>100</v>
      </c>
      <c r="Q27" s="23">
        <f t="shared" ref="Q27" si="64">IF(Q26="","",(Q26/P26)*100)</f>
        <v>87.5</v>
      </c>
      <c r="R27" s="23">
        <f t="shared" ref="R27" si="65">IF(R26="","",(R26/Q26)*100)</f>
        <v>100</v>
      </c>
      <c r="S27" s="23">
        <f t="shared" ref="S27" si="66">IF(S26="","",(S26/R26)*100)</f>
        <v>100</v>
      </c>
      <c r="T27" s="23">
        <f t="shared" ref="T27" si="67">IF(T26="","",(T26/S26)*100)</f>
        <v>97.142857142857139</v>
      </c>
      <c r="U27" s="23">
        <f t="shared" ref="U27" si="68">IF(U26="","",(U26/T26)*100)</f>
        <v>100</v>
      </c>
      <c r="V27" s="23">
        <f t="shared" ref="V27" si="69">IF(V26="","",(V26/U26)*100)</f>
        <v>100</v>
      </c>
      <c r="W27" s="23">
        <f t="shared" ref="W27" si="70">IF(W26="","",(W26/V26)*100)</f>
        <v>104.23529411764704</v>
      </c>
      <c r="X27" s="23">
        <f t="shared" ref="X27" si="71">IF(X26="","",(X26/W26)*100)</f>
        <v>100</v>
      </c>
      <c r="Y27" s="23">
        <f t="shared" ref="Y27" si="72">IF(Y26="","",(Y26/X26)*100)</f>
        <v>102.99097065462755</v>
      </c>
      <c r="Z27" s="23">
        <f t="shared" ref="Z27" si="73">IF(Z26="","",(Z26/Y26)*100)</f>
        <v>101.0958904109589</v>
      </c>
      <c r="AA27" s="23">
        <f t="shared" ref="AA27" si="74">IF(AA26="","",(AA26/Z26)*100)</f>
        <v>100</v>
      </c>
      <c r="AB27" s="23">
        <f t="shared" ref="AB27" si="75">IF(AB26="","",(AB26/AA26)*100)</f>
        <v>104.25311653116532</v>
      </c>
      <c r="AC27" s="23">
        <f t="shared" ref="AC27" si="76">IF(AC26="","",(AC26/AB26)*100)</f>
        <v>102.83498052997966</v>
      </c>
      <c r="AD27" s="23">
        <f t="shared" ref="AD27" si="77">IF(AD26="","",(AD26/AC26)*100)</f>
        <v>108.16329625884731</v>
      </c>
      <c r="AE27" s="23">
        <f t="shared" ref="AE27" si="78">IF(AE26="","",(AE26/AD26)*100)</f>
        <v>105.4219035555535</v>
      </c>
      <c r="AF27" s="23">
        <f t="shared" ref="AF27" si="79">IF(AF26="","",(AF26/AE26)*100)</f>
        <v>100</v>
      </c>
      <c r="AG27" s="23">
        <f t="shared" ref="AG27:AH27" si="80">IF(AG26="","",(AG26/AF26)*100)</f>
        <v>134.04656235729141</v>
      </c>
      <c r="AH27" s="23">
        <f t="shared" si="80"/>
        <v>82.869834423724427</v>
      </c>
      <c r="AI27" s="23">
        <f t="shared" ref="AI27" si="81">IF(AI26="","",(AI26/AH26)*100)</f>
        <v>100</v>
      </c>
      <c r="AJ27" s="23">
        <f t="shared" ref="AJ27" si="82">IF(AJ26="","",(AJ26/AI26)*100)</f>
        <v>121.97312280729764</v>
      </c>
      <c r="AK27" s="23">
        <f t="shared" ref="AK27" si="83">IF(AK26="","",(AK26/AJ26)*100)</f>
        <v>100</v>
      </c>
      <c r="AL27" s="23">
        <f t="shared" ref="AL27" si="84">IF(AL26="","",(AL26/AK26)*100)</f>
        <v>104.71204188481676</v>
      </c>
      <c r="AM27" s="23">
        <f t="shared" ref="AM27" si="85">IF(AM26="","",(AM26/AL26)*100)</f>
        <v>103.13714807397807</v>
      </c>
      <c r="AN27" s="23">
        <f t="shared" ref="AN27" si="86">IF(AN26="","",(AN26/AM26)*100)</f>
        <v>95.242424242424235</v>
      </c>
      <c r="AO27" s="23">
        <f t="shared" ref="AO27" si="87">IF(AO26="","",(AO26/AN26)*100)</f>
        <v>99.904549793191222</v>
      </c>
      <c r="AP27" s="23">
        <f t="shared" ref="AP27" si="88">IF(AP26="","",(AP26/AO26)*100)</f>
        <v>97.620382165605108</v>
      </c>
      <c r="AQ27" s="23">
        <f t="shared" ref="AQ27" si="89">IF(AQ26="","",(AQ26/AP26)*100)</f>
        <v>71.922956467272158</v>
      </c>
      <c r="AR27" s="23">
        <f t="shared" ref="AR27" si="90">IF(AR26="","",(AR26/AQ26)*100)</f>
        <v>89.06215980840409</v>
      </c>
      <c r="AS27" s="23">
        <f t="shared" ref="AS27" si="91">IF(AS26="","",(AS26/AR26)*100)</f>
        <v>100.46549528902472</v>
      </c>
      <c r="AT27" s="23">
        <f t="shared" ref="AT27" si="92">IF(AT26="","",(AT26/AS26)*100)</f>
        <v>99.852481953118669</v>
      </c>
      <c r="AU27" s="23">
        <f t="shared" ref="AU27" si="93">IF(AU26="","",(AU26/AT26)*100)</f>
        <v>113.0809806420169</v>
      </c>
      <c r="AV27" s="23">
        <f t="shared" ref="AV27" si="94">IF(AV26="","",(AV26/AU26)*100)</f>
        <v>116.09147926496932</v>
      </c>
      <c r="AW27" s="23">
        <f t="shared" ref="AW27" si="95">IF(AW26="","",(AW26/AV26)*100)</f>
        <v>107.83313545852171</v>
      </c>
      <c r="AX27" s="23">
        <f t="shared" ref="AX27" si="96">IF(AX26="","",(AX26/AW26)*100)</f>
        <v>92.84131173879986</v>
      </c>
      <c r="AY27" s="23">
        <f t="shared" ref="AY27" si="97">IF(AY26="","",(AY26/AX26)*100)</f>
        <v>99.381941091260259</v>
      </c>
      <c r="AZ27" s="23">
        <f t="shared" ref="AZ27" si="98">IF(AZ26="","",(AZ26/AY26)*100)</f>
        <v>100</v>
      </c>
      <c r="BA27" s="23">
        <f t="shared" ref="BA27:BB27" si="99">IF(BA26="","",(BA26/AZ26)*100)</f>
        <v>100</v>
      </c>
      <c r="BB27" s="23">
        <f t="shared" si="99"/>
        <v>100</v>
      </c>
      <c r="BC27" s="23">
        <f t="shared" ref="BC27" si="100">IF(BC26="","",(BC26/BB26)*100)</f>
        <v>71.091244776989598</v>
      </c>
      <c r="BD27" s="23">
        <f t="shared" ref="BD27" si="101">IF(BD26="","",(BD26/BC26)*100)</f>
        <v>98.561509021323118</v>
      </c>
      <c r="BE27" s="23">
        <f t="shared" ref="BE27" si="102">IF(BE26="","",(BE26/BD26)*100)</f>
        <v>87.994608057957834</v>
      </c>
      <c r="BF27" s="23">
        <f t="shared" ref="BF27" si="103">IF(BF26="","",(BF26/BE26)*100)</f>
        <v>107.35940287592906</v>
      </c>
      <c r="BG27" s="23">
        <f t="shared" ref="BG27" si="104">IF(BG26="","",(BG26/BF26)*100)</f>
        <v>82.055302082782831</v>
      </c>
      <c r="BH27" s="23">
        <f t="shared" ref="BH27" si="105">IF(BH26="","",(BH26/BG26)*100)</f>
        <v>69.793403510780649</v>
      </c>
      <c r="BI27" s="23">
        <f t="shared" ref="BI27" si="106">IF(BI26="","",(BI26/BH26)*100)</f>
        <v>108.27437711473394</v>
      </c>
      <c r="BJ27" s="23">
        <f t="shared" ref="BJ27" si="107">IF(BJ26="","",(BJ26/BI26)*100)</f>
        <v>113.44981060606061</v>
      </c>
      <c r="BK27" s="23">
        <f t="shared" ref="BK27" si="108">IF(BK26="","",(BK26/BJ26)*100)</f>
        <v>105.33626036075891</v>
      </c>
      <c r="BL27" s="23">
        <f t="shared" ref="BL27" si="109">IF(BL26="","",(BL26/BK26)*100)</f>
        <v>100.04199816158992</v>
      </c>
      <c r="BM27" s="23">
        <f t="shared" ref="BM27" si="110">IF(BM26="","",(BM26/BL26)*100)</f>
        <v>108.58699870890067</v>
      </c>
      <c r="BN27" s="23">
        <f t="shared" ref="BN27" si="111">IF(BN26="","",(BN26/BM26)*100)</f>
        <v>99.653512291195554</v>
      </c>
      <c r="BO27" s="23">
        <f t="shared" ref="BO27" si="112">IF(BO26="","",(BO26/BN26)*100)</f>
        <v>110.90509826885776</v>
      </c>
      <c r="BP27" s="23">
        <f t="shared" ref="BP27" si="113">IF(BP26="","",(BP26/BO26)*100)</f>
        <v>106.36315035673505</v>
      </c>
      <c r="BQ27" s="23">
        <f t="shared" ref="BQ27" si="114">IF(BQ26="","",(BQ26/BP26)*100)</f>
        <v>88.837385358104683</v>
      </c>
      <c r="BR27" s="23">
        <f t="shared" ref="BR27" si="115">IF(BR26="","",(BR26/BQ26)*100)</f>
        <v>99.127580064960014</v>
      </c>
      <c r="BS27" s="23">
        <f t="shared" ref="BS27" si="116">IF(BS26="","",(BS26/BR26)*100)</f>
        <v>80.944361453254032</v>
      </c>
      <c r="BT27" s="23">
        <f t="shared" ref="BT27" si="117">IF(BT26="","",(BT26/BS26)*100)</f>
        <v>136.48520964489072</v>
      </c>
      <c r="BU27" s="23">
        <f t="shared" ref="BU27" si="118">IF(BU26="","",(BU26/BT26)*100)</f>
        <v>99.372199732922866</v>
      </c>
      <c r="BV27" s="23">
        <f t="shared" ref="BV27" si="119">IF(BV26="","",(BV26/BU26)*100)</f>
        <v>100.71671713380186</v>
      </c>
      <c r="BW27" s="23">
        <f>IF(BW26="","",(BW26/BV26)*100)</f>
        <v>119.08059551663396</v>
      </c>
      <c r="BX27" s="23">
        <f t="shared" ref="BX27" si="120">IF(BX26="","",(BX26/BW26)*100)</f>
        <v>107.80623812730414</v>
      </c>
      <c r="BY27" s="23">
        <f t="shared" ref="BY27" si="121">IF(BY26="","",(BY26/BX26)*100)</f>
        <v>91.616579301337609</v>
      </c>
      <c r="BZ27" s="23">
        <f t="shared" ref="BZ27" si="122">IF(BZ26="","",(BZ26/BY26)*100)</f>
        <v>111.12889558461202</v>
      </c>
      <c r="CA27" s="23">
        <f t="shared" ref="CA27" si="123">IF(CA26="","",(CA26/BZ26)*100)</f>
        <v>102.68669331585744</v>
      </c>
      <c r="CB27" s="23">
        <f t="shared" ref="CB27" si="124">IF(CB26="","",(CB26/CA26)*100)</f>
        <v>89.502737005176797</v>
      </c>
      <c r="CC27" s="23">
        <f t="shared" ref="CC27" si="125">IF(CC26="","",(CC26/CB26)*100)</f>
        <v>96.054342986482723</v>
      </c>
      <c r="CD27" s="23">
        <f t="shared" ref="CD27" si="126">IF(CD26="","",(CD26/CC26)*100)</f>
        <v>94.046182426083973</v>
      </c>
      <c r="CE27" s="23">
        <f t="shared" ref="CE27" si="127">IF(CE26="","",(CE26/CD26)*100)</f>
        <v>94.99682020779224</v>
      </c>
      <c r="CF27" s="23">
        <f t="shared" ref="CF27" si="128">IF(CF26="","",(CF26/CE26)*100)</f>
        <v>102.97214902570666</v>
      </c>
      <c r="CG27" s="23">
        <f t="shared" ref="CG27" si="129">IF(CG26="","",(CG26/CF26)*100)</f>
        <v>83.848101389655866</v>
      </c>
      <c r="CH27" s="23">
        <f t="shared" ref="CH27" si="130">IF(CH26="","",(CH26/CG26)*100)</f>
        <v>112.82982278620767</v>
      </c>
      <c r="CI27" s="23" t="str">
        <f t="shared" ref="CI27" si="131">IF(CI26="","",(CI26/CH26)*100)</f>
        <v/>
      </c>
      <c r="CJ27" s="23" t="str">
        <f t="shared" ref="CJ27" si="132">IF(CJ26="","",(CJ26/CI26)*100)</f>
        <v/>
      </c>
      <c r="CK27" s="23" t="str">
        <f t="shared" ref="CK27" si="133">IF(CK26="","",(CK26/CJ26)*100)</f>
        <v/>
      </c>
      <c r="CL27" s="23" t="str">
        <f t="shared" ref="CL27" si="134">IF(CL26="","",(CL26/CK26)*100)</f>
        <v/>
      </c>
      <c r="CM27" s="23" t="str">
        <f t="shared" ref="CM27" si="135">IF(CM26="","",(CM26/CL26)*100)</f>
        <v/>
      </c>
      <c r="CN27" s="23" t="str">
        <f t="shared" ref="CN27" si="136">IF(CN26="","",(CN26/CM26)*100)</f>
        <v/>
      </c>
      <c r="CO27" s="23" t="str">
        <f t="shared" ref="CO27" si="137">IF(CO26="","",(CO26/CN26)*100)</f>
        <v/>
      </c>
      <c r="CP27" s="23" t="str">
        <f t="shared" ref="CP27" si="138">IF(CP26="","",(CP26/CO26)*100)</f>
        <v/>
      </c>
      <c r="CQ27" s="23" t="str">
        <f t="shared" ref="CQ27" si="139">IF(CQ26="","",(CQ26/CP26)*100)</f>
        <v/>
      </c>
      <c r="CR27" s="23" t="str">
        <f t="shared" ref="CR27" si="140">IF(CR26="","",(CR26/CQ26)*100)</f>
        <v/>
      </c>
      <c r="CS27" s="23" t="str">
        <f t="shared" ref="CS27" si="141">IF(CS26="","",(CS26/CR26)*100)</f>
        <v/>
      </c>
      <c r="CT27" s="23" t="str">
        <f t="shared" ref="CT27" si="142">IF(CT26="","",(CT26/CS26)*100)</f>
        <v/>
      </c>
      <c r="CU27" s="23" t="str">
        <f t="shared" ref="CU27" si="143">IF(CU26="","",(CU26/CT26)*100)</f>
        <v/>
      </c>
      <c r="CV27" s="23" t="str">
        <f t="shared" ref="CV27" si="144">IF(CV26="","",(CV26/CU26)*100)</f>
        <v/>
      </c>
      <c r="CW27" s="23" t="str">
        <f t="shared" ref="CW27" si="145">IF(CW26="","",(CW26/CV26)*100)</f>
        <v/>
      </c>
      <c r="CX27" s="23" t="str">
        <f t="shared" ref="CX27" si="146">IF(CX26="","",(CX26/CW26)*100)</f>
        <v/>
      </c>
      <c r="CY27" s="23" t="str">
        <f t="shared" ref="CY27" si="147">IF(CY26="","",(CY26/CX26)*100)</f>
        <v/>
      </c>
      <c r="CZ27" s="23" t="str">
        <f t="shared" ref="CZ27" si="148">IF(CZ26="","",(CZ26/CY26)*100)</f>
        <v/>
      </c>
      <c r="DA27" s="23" t="str">
        <f t="shared" ref="DA27" si="149">IF(DA26="","",(DA26/CZ26)*100)</f>
        <v/>
      </c>
      <c r="DB27" s="23" t="str">
        <f t="shared" ref="DB27" si="150">IF(DB26="","",(DB26/DA26)*100)</f>
        <v/>
      </c>
    </row>
    <row r="28" spans="1:106" s="9" customFormat="1" ht="13.8" thickBot="1" x14ac:dyDescent="0.3">
      <c r="A28" s="24"/>
      <c r="B28" s="25" t="s">
        <v>77</v>
      </c>
      <c r="C28" s="26" t="s">
        <v>18</v>
      </c>
      <c r="D28" s="27">
        <v>0</v>
      </c>
      <c r="E28" s="27">
        <f t="shared" ref="E28" si="151">IF(E27="","",((E27/D27)-1)*100)</f>
        <v>0</v>
      </c>
      <c r="F28" s="27">
        <f t="shared" ref="F28" si="152">IF(F27="","",((F27/E27)-1)*100)</f>
        <v>0</v>
      </c>
      <c r="G28" s="27">
        <f t="shared" ref="G28" si="153">IF(G27="","",((G27/F27)-1)*100)</f>
        <v>-37.5</v>
      </c>
      <c r="H28" s="27">
        <f t="shared" ref="H28" si="154">IF(H27="","",((H27/G27)-1)*100)</f>
        <v>60.000000000000007</v>
      </c>
      <c r="I28" s="27">
        <f t="shared" ref="I28" si="155">IF(I27="","",((I27/H27)-1)*100)</f>
        <v>0</v>
      </c>
      <c r="J28" s="27">
        <f t="shared" ref="J28" si="156">IF(J27="","",((J27/I27)-1)*100)</f>
        <v>0</v>
      </c>
      <c r="K28" s="27">
        <f t="shared" ref="K28" si="157">IF(K27="","",((K27/J27)-1)*100)</f>
        <v>0</v>
      </c>
      <c r="L28" s="27">
        <f t="shared" ref="L28" si="158">IF(L27="","",((L27/K27)-1)*100)</f>
        <v>0</v>
      </c>
      <c r="M28" s="27">
        <f t="shared" ref="M28" si="159">IF(M27="","",((M27/L27)-1)*100)</f>
        <v>0</v>
      </c>
      <c r="N28" s="27">
        <f t="shared" ref="N28" si="160">IF(N27="","",((N27/M27)-1)*100)</f>
        <v>0</v>
      </c>
      <c r="O28" s="27">
        <f t="shared" ref="O28" si="161">IF(O27="","",((O27/N27)-1)*100)</f>
        <v>-6.358413384198192</v>
      </c>
      <c r="P28" s="27">
        <f t="shared" ref="P28" si="162">IF(P27="","",((P27/O27)-1)*100)</f>
        <v>6.7901598146621112</v>
      </c>
      <c r="Q28" s="27">
        <f t="shared" ref="Q28" si="163">IF(Q27="","",((Q27/P27)-1)*100)</f>
        <v>-12.5</v>
      </c>
      <c r="R28" s="27">
        <f t="shared" ref="R28" si="164">IF(R27="","",((R27/Q27)-1)*100)</f>
        <v>14.285714285714279</v>
      </c>
      <c r="S28" s="27">
        <f t="shared" ref="S28" si="165">IF(S27="","",((S27/R27)-1)*100)</f>
        <v>0</v>
      </c>
      <c r="T28" s="27">
        <f t="shared" ref="T28" si="166">IF(T27="","",((T27/S27)-1)*100)</f>
        <v>-2.8571428571428581</v>
      </c>
      <c r="U28" s="27">
        <f t="shared" ref="U28" si="167">IF(U27="","",((U27/T27)-1)*100)</f>
        <v>2.941176470588247</v>
      </c>
      <c r="V28" s="27">
        <f t="shared" ref="V28" si="168">IF(V27="","",((V27/U27)-1)*100)</f>
        <v>0</v>
      </c>
      <c r="W28" s="27">
        <f t="shared" ref="W28" si="169">IF(W27="","",((W27/V27)-1)*100)</f>
        <v>4.2352941176470482</v>
      </c>
      <c r="X28" s="27">
        <f t="shared" ref="X28" si="170">IF(X27="","",((X27/W27)-1)*100)</f>
        <v>-4.0632054176072074</v>
      </c>
      <c r="Y28" s="27">
        <f t="shared" ref="Y28" si="171">IF(Y27="","",((Y27/X27)-1)*100)</f>
        <v>2.990970654627545</v>
      </c>
      <c r="Z28" s="27">
        <f t="shared" ref="Z28" si="172">IF(Z27="","",((Z27/Y27)-1)*100)</f>
        <v>-1.8400450365922416</v>
      </c>
      <c r="AA28" s="27">
        <f t="shared" ref="AA28" si="173">IF(AA27="","",((AA27/Z27)-1)*100)</f>
        <v>-1.0840108401083959</v>
      </c>
      <c r="AB28" s="27">
        <f t="shared" ref="AB28" si="174">IF(AB27="","",((AB27/AA27)-1)*100)</f>
        <v>4.253116531165313</v>
      </c>
      <c r="AC28" s="27">
        <f t="shared" ref="AC28" si="175">IF(AC27="","",((AC27/AB27)-1)*100)</f>
        <v>-1.3602816379707172</v>
      </c>
      <c r="AD28" s="27">
        <f t="shared" ref="AD28" si="176">IF(AD27="","",((AD27/AC27)-1)*100)</f>
        <v>5.1814233847346181</v>
      </c>
      <c r="AE28" s="27">
        <f t="shared" ref="AE28" si="177">IF(AE27="","",((AE27/AD27)-1)*100)</f>
        <v>-2.5344944154931603</v>
      </c>
      <c r="AF28" s="27">
        <f t="shared" ref="AF28" si="178">IF(AF27="","",((AF27/AE27)-1)*100)</f>
        <v>-5.1430522241484251</v>
      </c>
      <c r="AG28" s="27">
        <f t="shared" ref="AG28:AH28" si="179">IF(AG27="","",((AG27/AF27)-1)*100)</f>
        <v>34.0465623572914</v>
      </c>
      <c r="AH28" s="27">
        <f t="shared" si="179"/>
        <v>-38.178321796242052</v>
      </c>
      <c r="AI28" s="27">
        <f t="shared" ref="AI28" si="180">IF(AI27="","",((AI27/AH27)-1)*100)</f>
        <v>20.67117147680877</v>
      </c>
      <c r="AJ28" s="27">
        <f t="shared" ref="AJ28" si="181">IF(AJ27="","",((AJ27/AI27)-1)*100)</f>
        <v>21.973122807297642</v>
      </c>
      <c r="AK28" s="27">
        <f t="shared" ref="AK28" si="182">IF(AK27="","",((AK27/AJ27)-1)*100)</f>
        <v>-18.014725130890064</v>
      </c>
      <c r="AL28" s="27">
        <f t="shared" ref="AL28" si="183">IF(AL27="","",((AL27/AK27)-1)*100)</f>
        <v>4.7120418848167533</v>
      </c>
      <c r="AM28" s="27">
        <f t="shared" ref="AM28" si="184">IF(AM27="","",((AM27/AL27)-1)*100)</f>
        <v>-1.5040235893509446</v>
      </c>
      <c r="AN28" s="27">
        <f t="shared" ref="AN28" si="185">IF(AN27="","",((AN27/AM27)-1)*100)</f>
        <v>-7.6545880693647987</v>
      </c>
      <c r="AO28" s="27">
        <f t="shared" ref="AO28" si="186">IF(AO27="","",((AO27/AN27)-1)*100)</f>
        <v>4.8950093278813389</v>
      </c>
      <c r="AP28" s="27">
        <f t="shared" ref="AP28" si="187">IF(AP27="","",((AP27/AO27)-1)*100)</f>
        <v>-2.2863499533449572</v>
      </c>
      <c r="AQ28" s="27">
        <f t="shared" ref="AQ28" si="188">IF(AQ27="","",((AQ27/AP27)-1)*100)</f>
        <v>-26.323832306596941</v>
      </c>
      <c r="AR28" s="27">
        <f t="shared" ref="AR28" si="189">IF(AR27="","",((AR27/AQ27)-1)*100)</f>
        <v>23.829948298817438</v>
      </c>
      <c r="AS28" s="27">
        <f t="shared" ref="AS28" si="190">IF(AS27="","",((AS27/AR27)-1)*100)</f>
        <v>12.803794007637116</v>
      </c>
      <c r="AT28" s="27">
        <f t="shared" ref="AT28" si="191">IF(AT27="","",((AT27/AS27)-1)*100)</f>
        <v>-0.61017300929289142</v>
      </c>
      <c r="AU28" s="27">
        <f t="shared" ref="AU28" si="192">IF(AU27="","",((AU27/AT27)-1)*100)</f>
        <v>13.248041941620524</v>
      </c>
      <c r="AV28" s="27">
        <f t="shared" ref="AV28" si="193">IF(AV27="","",((AV27/AU27)-1)*100)</f>
        <v>2.6622501908458274</v>
      </c>
      <c r="AW28" s="27">
        <f t="shared" ref="AW28" si="194">IF(AW27="","",((AW27/AV27)-1)*100)</f>
        <v>-7.1136519740597093</v>
      </c>
      <c r="AX28" s="27">
        <f t="shared" ref="AX28" si="195">IF(AX27="","",((AX27/AW27)-1)*100)</f>
        <v>-13.902798667565863</v>
      </c>
      <c r="AY28" s="27">
        <f t="shared" ref="AY28" si="196">IF(AY27="","",((AY27/AX27)-1)*100)</f>
        <v>7.0449557744959757</v>
      </c>
      <c r="AZ28" s="27">
        <f t="shared" ref="AZ28" si="197">IF(AZ27="","",((AZ27/AY27)-1)*100)</f>
        <v>0.62190263336896479</v>
      </c>
      <c r="BA28" s="27">
        <f t="shared" ref="BA28:BB28" si="198">IF(BA27="","",((BA27/AZ27)-1)*100)</f>
        <v>0</v>
      </c>
      <c r="BB28" s="27">
        <f t="shared" si="198"/>
        <v>0</v>
      </c>
      <c r="BC28" s="27">
        <f t="shared" ref="BC28" si="199">IF(BC27="","",((BC27/BB27)-1)*100)</f>
        <v>-28.908755223010406</v>
      </c>
      <c r="BD28" s="27">
        <f t="shared" ref="BD28" si="200">IF(BD27="","",((BD27/BC27)-1)*100)</f>
        <v>38.640854201535845</v>
      </c>
      <c r="BE28" s="27">
        <f t="shared" ref="BE28" si="201">IF(BE27="","",((BE27/BD27)-1)*100)</f>
        <v>-10.721123355649119</v>
      </c>
      <c r="BF28" s="27">
        <f t="shared" ref="BF28" si="202">IF(BF27="","",((BF27/BE27)-1)*100)</f>
        <v>22.006797058765891</v>
      </c>
      <c r="BG28" s="27">
        <f t="shared" ref="BG28" si="203">IF(BG27="","",((BG27/BF27)-1)*100)</f>
        <v>-23.569524527245335</v>
      </c>
      <c r="BH28" s="27">
        <f t="shared" ref="BH28" si="204">IF(BH27="","",((BH27/BG27)-1)*100)</f>
        <v>-14.943456742906836</v>
      </c>
      <c r="BI28" s="27">
        <f t="shared" ref="BI28" si="205">IF(BI27="","",((BI27/BH27)-1)*100)</f>
        <v>55.135545292628294</v>
      </c>
      <c r="BJ28" s="27">
        <f t="shared" ref="BJ28" si="206">IF(BJ27="","",((BJ27/BI27)-1)*100)</f>
        <v>4.7799245114497291</v>
      </c>
      <c r="BK28" s="27">
        <f t="shared" ref="BK28" si="207">IF(BK27="","",((BK27/BJ27)-1)*100)</f>
        <v>-7.1516648656866577</v>
      </c>
      <c r="BL28" s="27">
        <f t="shared" ref="BL28" si="208">IF(BL27="","",((BL27/BK27)-1)*100)</f>
        <v>-5.0260586250518546</v>
      </c>
      <c r="BM28" s="27">
        <f t="shared" ref="BM28" si="209">IF(BM27="","",((BM27/BL27)-1)*100)</f>
        <v>8.5414133107464494</v>
      </c>
      <c r="BN28" s="27">
        <f t="shared" ref="BN28" si="210">IF(BN27="","",((BN27/BM27)-1)*100)</f>
        <v>-8.2270313425403252</v>
      </c>
      <c r="BO28" s="27">
        <f t="shared" ref="BO28" si="211">IF(BO27="","",((BO27/BN27)-1)*100)</f>
        <v>11.290706889270652</v>
      </c>
      <c r="BP28" s="27">
        <f t="shared" ref="BP28" si="212">IF(BP27="","",((BP27/BO27)-1)*100)</f>
        <v>-4.095346366415054</v>
      </c>
      <c r="BQ28" s="27">
        <f t="shared" ref="BQ28" si="213">IF(BQ27="","",((BQ27/BP27)-1)*100)</f>
        <v>-16.477290245587962</v>
      </c>
      <c r="BR28" s="27">
        <f t="shared" ref="BR28" si="214">IF(BR27="","",((BR27/BQ27)-1)*100)</f>
        <v>11.583180510519785</v>
      </c>
      <c r="BS28" s="27">
        <f t="shared" ref="BS28" si="215">IF(BS27="","",((BS27/BR27)-1)*100)</f>
        <v>-18.343248770715682</v>
      </c>
      <c r="BT28" s="27">
        <f t="shared" ref="BT28" si="216">IF(BT27="","",((BT27/BS27)-1)*100)</f>
        <v>68.616080471166512</v>
      </c>
      <c r="BU28" s="27">
        <f t="shared" ref="BU28" si="217">IF(BU27="","",((BU27/BT27)-1)*100)</f>
        <v>-27.191964615454701</v>
      </c>
      <c r="BV28" s="27">
        <f t="shared" ref="BV28" si="218">IF(BV27="","",((BV27/BU27)-1)*100)</f>
        <v>1.3530116113888768</v>
      </c>
      <c r="BW28" s="27">
        <f t="shared" ref="BW28" si="219">IF(BW27="","",((BW27/BV27)-1)*100)</f>
        <v>18.233197929233281</v>
      </c>
      <c r="BX28" s="27">
        <f t="shared" ref="BX28" si="220">IF(BX27="","",((BX27/BW27)-1)*100)</f>
        <v>-9.4678375938714083</v>
      </c>
      <c r="BY28" s="27">
        <f t="shared" ref="BY28" si="221">IF(BY27="","",((BY27/BX27)-1)*100)</f>
        <v>-15.017367368712742</v>
      </c>
      <c r="BZ28" s="27">
        <f t="shared" ref="BZ28" si="222">IF(BZ27="","",((BZ27/BY27)-1)*100)</f>
        <v>21.297800498636967</v>
      </c>
      <c r="CA28" s="27">
        <f t="shared" ref="CA28" si="223">IF(CA27="","",((CA27/BZ27)-1)*100)</f>
        <v>-7.5967661015102994</v>
      </c>
      <c r="CB28" s="27">
        <f t="shared" ref="CB28" si="224">IF(CB27="","",((CB27/CA27)-1)*100)</f>
        <v>-12.839011448277592</v>
      </c>
      <c r="CC28" s="27">
        <f t="shared" ref="CC28" si="225">IF(CC27="","",((CC27/CB27)-1)*100)</f>
        <v>7.320006293133785</v>
      </c>
      <c r="CD28" s="27">
        <f t="shared" ref="CD28" si="226">IF(CD27="","",((CD27/CC27)-1)*100)</f>
        <v>-2.090650456774612</v>
      </c>
      <c r="CE28" s="27">
        <f t="shared" ref="CE28" si="227">IF(CE27="","",((CE27/CD27)-1)*100)</f>
        <v>1.0108201706703346</v>
      </c>
      <c r="CF28" s="27">
        <f t="shared" ref="CF28" si="228">IF(CF27="","",((CF27/CE27)-1)*100)</f>
        <v>8.3953639716250592</v>
      </c>
      <c r="CG28" s="27">
        <f t="shared" ref="CG28" si="229">IF(CG27="","",((CG27/CF27)-1)*100)</f>
        <v>-18.57205838374465</v>
      </c>
      <c r="CH28" s="27">
        <f t="shared" ref="CH28" si="230">IF(CH27="","",((CH27/CG27)-1)*100)</f>
        <v>34.564552943028495</v>
      </c>
      <c r="CI28" s="27" t="str">
        <f t="shared" ref="CI28" si="231">IF(CI27="","",((CI27/CH27)-1)*100)</f>
        <v/>
      </c>
      <c r="CJ28" s="27" t="str">
        <f t="shared" ref="CJ28" si="232">IF(CJ27="","",((CJ27/CI27)-1)*100)</f>
        <v/>
      </c>
      <c r="CK28" s="27" t="str">
        <f t="shared" ref="CK28" si="233">IF(CK27="","",((CK27/CJ27)-1)*100)</f>
        <v/>
      </c>
      <c r="CL28" s="27" t="str">
        <f t="shared" ref="CL28" si="234">IF(CL27="","",((CL27/CK27)-1)*100)</f>
        <v/>
      </c>
      <c r="CM28" s="27" t="str">
        <f t="shared" ref="CM28" si="235">IF(CM27="","",((CM27/CL27)-1)*100)</f>
        <v/>
      </c>
      <c r="CN28" s="27" t="str">
        <f t="shared" ref="CN28" si="236">IF(CN27="","",((CN27/CM27)-1)*100)</f>
        <v/>
      </c>
      <c r="CO28" s="27" t="str">
        <f t="shared" ref="CO28" si="237">IF(CO27="","",((CO27/CN27)-1)*100)</f>
        <v/>
      </c>
      <c r="CP28" s="27" t="str">
        <f t="shared" ref="CP28" si="238">IF(CP27="","",((CP27/CO27)-1)*100)</f>
        <v/>
      </c>
      <c r="CQ28" s="27" t="str">
        <f t="shared" ref="CQ28" si="239">IF(CQ27="","",((CQ27/CP27)-1)*100)</f>
        <v/>
      </c>
      <c r="CR28" s="27" t="str">
        <f t="shared" ref="CR28" si="240">IF(CR27="","",((CR27/CQ27)-1)*100)</f>
        <v/>
      </c>
      <c r="CS28" s="27" t="str">
        <f t="shared" ref="CS28" si="241">IF(CS27="","",((CS27/CR27)-1)*100)</f>
        <v/>
      </c>
      <c r="CT28" s="27" t="str">
        <f t="shared" ref="CT28" si="242">IF(CT27="","",((CT27/CS27)-1)*100)</f>
        <v/>
      </c>
      <c r="CU28" s="27" t="str">
        <f t="shared" ref="CU28" si="243">IF(CU27="","",((CU27/CT27)-1)*100)</f>
        <v/>
      </c>
      <c r="CV28" s="27" t="str">
        <f t="shared" ref="CV28" si="244">IF(CV27="","",((CV27/CU27)-1)*100)</f>
        <v/>
      </c>
      <c r="CW28" s="27" t="str">
        <f t="shared" ref="CW28" si="245">IF(CW27="","",((CW27/CV27)-1)*100)</f>
        <v/>
      </c>
      <c r="CX28" s="27" t="str">
        <f t="shared" ref="CX28" si="246">IF(CX27="","",((CX27/CW27)-1)*100)</f>
        <v/>
      </c>
      <c r="CY28" s="27" t="str">
        <f t="shared" ref="CY28" si="247">IF(CY27="","",((CY27/CX27)-1)*100)</f>
        <v/>
      </c>
      <c r="CZ28" s="27" t="str">
        <f t="shared" ref="CZ28" si="248">IF(CZ27="","",((CZ27/CY27)-1)*100)</f>
        <v/>
      </c>
      <c r="DA28" s="27" t="str">
        <f t="shared" ref="DA28" si="249">IF(DA27="","",((DA27/CZ27)-1)*100)</f>
        <v/>
      </c>
      <c r="DB28" s="27" t="str">
        <f t="shared" ref="DB28" si="250">IF(DB27="","",((DB27/DA27)-1)*100)</f>
        <v/>
      </c>
    </row>
    <row r="29" spans="1:106" ht="4.5" customHeight="1" thickBot="1" x14ac:dyDescent="0.3"/>
    <row r="30" spans="1:106" s="115" customFormat="1" ht="15.6" x14ac:dyDescent="0.25">
      <c r="A30" s="18"/>
      <c r="B30" s="19" t="s">
        <v>19</v>
      </c>
      <c r="C30" s="18" t="s">
        <v>5</v>
      </c>
      <c r="D30" s="19">
        <f>IF(D23="","",D23/D24*D18)</f>
        <v>2.1757</v>
      </c>
      <c r="E30" s="19">
        <f t="shared" ref="E30:AP30" si="251">IF(D23="","",D23/D24*D18)</f>
        <v>2.1757</v>
      </c>
      <c r="F30" s="19">
        <f t="shared" si="251"/>
        <v>2.1757</v>
      </c>
      <c r="G30" s="19">
        <f t="shared" si="251"/>
        <v>2.1757</v>
      </c>
      <c r="H30" s="19">
        <f t="shared" si="251"/>
        <v>2.1757</v>
      </c>
      <c r="I30" s="19">
        <f t="shared" si="251"/>
        <v>2.1757</v>
      </c>
      <c r="J30" s="19">
        <f t="shared" si="251"/>
        <v>2.1757</v>
      </c>
      <c r="K30" s="19">
        <f t="shared" si="251"/>
        <v>2.1757</v>
      </c>
      <c r="L30" s="19">
        <f t="shared" si="251"/>
        <v>2.1757</v>
      </c>
      <c r="M30" s="19">
        <f t="shared" si="251"/>
        <v>2.1757</v>
      </c>
      <c r="N30" s="19">
        <f t="shared" si="251"/>
        <v>2.1757</v>
      </c>
      <c r="O30" s="19">
        <f t="shared" si="251"/>
        <v>2.0373600000000001</v>
      </c>
      <c r="P30" s="19">
        <f t="shared" si="251"/>
        <v>2.0373600000000001</v>
      </c>
      <c r="Q30" s="19">
        <f t="shared" si="251"/>
        <v>2.0373600000000001</v>
      </c>
      <c r="R30" s="19">
        <f t="shared" si="251"/>
        <v>2.0373600000000001</v>
      </c>
      <c r="S30" s="19">
        <f t="shared" si="251"/>
        <v>2.0373600000000001</v>
      </c>
      <c r="T30" s="19">
        <f t="shared" si="251"/>
        <v>2.0373600000000001</v>
      </c>
      <c r="U30" s="19">
        <f t="shared" si="251"/>
        <v>2.0373600000000001</v>
      </c>
      <c r="V30" s="19">
        <f t="shared" si="251"/>
        <v>0</v>
      </c>
      <c r="W30" s="19">
        <f t="shared" si="251"/>
        <v>0</v>
      </c>
      <c r="X30" s="19">
        <f t="shared" si="251"/>
        <v>0</v>
      </c>
      <c r="Y30" s="19">
        <f t="shared" si="251"/>
        <v>0</v>
      </c>
      <c r="Z30" s="19">
        <f t="shared" si="251"/>
        <v>0</v>
      </c>
      <c r="AA30" s="19">
        <f t="shared" si="251"/>
        <v>0</v>
      </c>
      <c r="AB30" s="19">
        <f t="shared" si="251"/>
        <v>0</v>
      </c>
      <c r="AC30" s="19">
        <f t="shared" si="251"/>
        <v>0</v>
      </c>
      <c r="AD30" s="19">
        <f t="shared" si="251"/>
        <v>0</v>
      </c>
      <c r="AE30" s="19">
        <f t="shared" si="251"/>
        <v>0</v>
      </c>
      <c r="AF30" s="19">
        <f t="shared" si="251"/>
        <v>0</v>
      </c>
      <c r="AG30" s="19">
        <f t="shared" si="251"/>
        <v>0</v>
      </c>
      <c r="AH30" s="19">
        <f t="shared" si="251"/>
        <v>0</v>
      </c>
      <c r="AI30" s="19">
        <f t="shared" si="251"/>
        <v>0</v>
      </c>
      <c r="AJ30" s="19">
        <f t="shared" si="251"/>
        <v>0</v>
      </c>
      <c r="AK30" s="19">
        <f t="shared" si="251"/>
        <v>0</v>
      </c>
      <c r="AL30" s="19">
        <f t="shared" si="251"/>
        <v>0</v>
      </c>
      <c r="AM30" s="19">
        <f t="shared" si="251"/>
        <v>0</v>
      </c>
      <c r="AN30" s="19">
        <f t="shared" si="251"/>
        <v>0</v>
      </c>
      <c r="AO30" s="19">
        <f t="shared" si="251"/>
        <v>0</v>
      </c>
      <c r="AP30" s="19">
        <f t="shared" si="251"/>
        <v>0</v>
      </c>
      <c r="AQ30" s="19">
        <f>IF(AP23="","",AP23/AP24*AP18)</f>
        <v>1976.4719999999998</v>
      </c>
      <c r="AR30" s="19">
        <f t="shared" ref="AR30:AY30" si="252">IF(AQ23="","",AQ23/AQ24*AQ18)</f>
        <v>1976.4719999999998</v>
      </c>
      <c r="AS30" s="19">
        <f t="shared" si="252"/>
        <v>1976.4719999999998</v>
      </c>
      <c r="AT30" s="19">
        <f t="shared" si="252"/>
        <v>1976.4719999999998</v>
      </c>
      <c r="AU30" s="19">
        <f t="shared" si="252"/>
        <v>1976.4719999999998</v>
      </c>
      <c r="AV30" s="19">
        <f t="shared" si="252"/>
        <v>1976.4719999999998</v>
      </c>
      <c r="AW30" s="19">
        <f t="shared" si="252"/>
        <v>1976.4719999999998</v>
      </c>
      <c r="AX30" s="19">
        <f t="shared" si="252"/>
        <v>1976.4719999999998</v>
      </c>
      <c r="AY30" s="19">
        <f t="shared" si="252"/>
        <v>1976.4719999999998</v>
      </c>
      <c r="AZ30" s="19">
        <f>IF(AY23="","",AY23/AY24*AY18)</f>
        <v>1976.4719999999998</v>
      </c>
      <c r="BA30" s="19">
        <f t="shared" ref="BA30:BB30" si="253">IF(AZ23="","",AZ23/AZ24*AZ18)</f>
        <v>2235.2471999999998</v>
      </c>
      <c r="BB30" s="19">
        <f t="shared" si="253"/>
        <v>2235.2471999999998</v>
      </c>
      <c r="BC30" s="19">
        <f t="shared" ref="BC30" si="254">IF(BB23="","",BB23/BB24*BB18)</f>
        <v>2235.2471999999998</v>
      </c>
      <c r="BD30" s="19">
        <f t="shared" ref="BD30" si="255">IF(BC23="","",BC23/BC24*BC18)</f>
        <v>2235.2471999999998</v>
      </c>
      <c r="BE30" s="19">
        <f t="shared" ref="BE30" si="256">IF(BD23="","",BD23/BD24*BD18)</f>
        <v>2235.2471999999998</v>
      </c>
      <c r="BF30" s="19">
        <f t="shared" ref="BF30" si="257">IF(BE23="","",BE23/BE24*BE18)</f>
        <v>2235.2471999999998</v>
      </c>
      <c r="BG30" s="19">
        <f t="shared" ref="BG30" si="258">IF(BF23="","",BF23/BF24*BF18)</f>
        <v>2235.2471999999998</v>
      </c>
      <c r="BH30" s="19">
        <f t="shared" ref="BH30" si="259">IF(BG23="","",BG23/BG24*BG18)</f>
        <v>2235.2471999999998</v>
      </c>
      <c r="BI30" s="19">
        <f t="shared" ref="BI30" si="260">IF(BH23="","",BH23/BH24*BH18)</f>
        <v>2235.2471999999998</v>
      </c>
      <c r="BJ30" s="19">
        <f t="shared" ref="BJ30" si="261">IF(BI23="","",BI23/BI24*BI18)</f>
        <v>2235.2471999999998</v>
      </c>
      <c r="BK30" s="19">
        <f t="shared" ref="BK30" si="262">IF(BJ23="","",BJ23/BJ24*BJ18)</f>
        <v>2235.2471999999998</v>
      </c>
      <c r="BL30" s="19">
        <f t="shared" ref="BL30" si="263">IF(BK23="","",BK23/BK24*BK18)</f>
        <v>2235.2471999999998</v>
      </c>
      <c r="BM30" s="19">
        <f t="shared" ref="BM30" si="264">IF(BL23="","",BL23/BL24*BL18)</f>
        <v>2443.0823999999998</v>
      </c>
      <c r="BN30" s="19">
        <f t="shared" ref="BN30" si="265">IF(BM23="","",BM23/BM24*BM18)</f>
        <v>2442.6748799999996</v>
      </c>
      <c r="BO30" s="19">
        <f t="shared" ref="BO30" si="266">IF(BN23="","",BN23/BN24*BN18)</f>
        <v>2443.0823999999998</v>
      </c>
      <c r="BP30" s="19">
        <f t="shared" ref="BP30" si="267">IF(BO23="","",BO23/BO24*BO18)</f>
        <v>2442.6748799999996</v>
      </c>
      <c r="BQ30" s="19">
        <f t="shared" ref="BQ30" si="268">IF(BP23="","",BP23/BP24*BP18)</f>
        <v>2442.6748799999996</v>
      </c>
      <c r="BR30" s="19">
        <f t="shared" ref="BR30" si="269">IF(BQ23="","",BQ23/BQ24*BQ18)</f>
        <v>2442.6748799999996</v>
      </c>
      <c r="BS30" s="19">
        <f t="shared" ref="BS30" si="270">IF(BR23="","",BR23/BR24*BR18)</f>
        <v>2442.6748799999996</v>
      </c>
      <c r="BT30" s="19">
        <f>IF(BS23="","",BS23/BS12*BS18*3.78541*BS16)</f>
        <v>2527.0366125480177</v>
      </c>
      <c r="BU30" s="19">
        <f t="shared" ref="BU30" si="271">IF(BT23="","",BT23/BT24*BT18)</f>
        <v>2373.8269668319308</v>
      </c>
      <c r="BV30" s="19">
        <f>IF(BU23="","",BU23/BU12*BU18*3.78541*BU16)</f>
        <v>2473.5313941277955</v>
      </c>
      <c r="BW30" s="19">
        <f>IF(BV23="","",BV23/BV12*BV18*3.78541*BV16)</f>
        <v>2456.6528164855154</v>
      </c>
      <c r="BX30" s="19">
        <f>IF(BW23="","",BW23/BW12*BW18*3.78541*BW16)</f>
        <v>2477.8152234863592</v>
      </c>
      <c r="BY30" s="19">
        <f>IF(BX23="","",BX23/BX12*BX18*3.78541*BX16)</f>
        <v>2544.4088134593107</v>
      </c>
      <c r="BZ30" s="19">
        <f>IF(BY23="","",BY23/BY12*BY18*3.78541*BY16)</f>
        <v>2719.8158149554033</v>
      </c>
      <c r="CA30" s="19">
        <f t="shared" ref="CA30:CB30" si="272">IF(BZ23="","",BZ23/BZ12*BZ18*3.78541*BZ16)</f>
        <v>0</v>
      </c>
      <c r="CB30" s="19">
        <f t="shared" si="272"/>
        <v>1227.6900086437181</v>
      </c>
      <c r="CC30" s="19">
        <f t="shared" ref="CC30" si="273">IF(CB23="","",CB23/CB12*CB18*3.78541*CB16)</f>
        <v>2096.1074375142016</v>
      </c>
      <c r="CD30" s="19">
        <f t="shared" ref="CD30" si="274">IF(CC23="","",CC23/CC12*CC18*3.78541*CC16)</f>
        <v>3564.2369796229968</v>
      </c>
      <c r="CE30" s="19">
        <f t="shared" ref="CE30" si="275">IF(CD23="","",CD23/CD12*CD18*3.78541*CD16)</f>
        <v>1463.1144454670846</v>
      </c>
      <c r="CF30" s="19">
        <f t="shared" ref="CF30" si="276">IF(CE23="","",CE23/CE12*CE18*3.78541*CE16)</f>
        <v>1932.3912718541437</v>
      </c>
      <c r="CG30" s="19">
        <f t="shared" ref="CG30" si="277">IF(CF23="","",CF23/CF12*CF18*3.78541*CF16)</f>
        <v>2599.5420636430231</v>
      </c>
      <c r="CH30" s="19">
        <f t="shared" ref="CH30" si="278">IF(CG23="","",CG23/CG12*CG18*3.78541*CG16)</f>
        <v>2566.8329320393614</v>
      </c>
      <c r="CI30" s="19" t="str">
        <f t="shared" ref="CI30" si="279">IF(CH23="","",CH23/CH12*CH18*3.78541*CH16)</f>
        <v/>
      </c>
      <c r="CJ30" s="19" t="str">
        <f t="shared" ref="CJ30" si="280">IF(CI23="","",CI23/CI12*CI18*3.78541*CI16)</f>
        <v/>
      </c>
      <c r="CK30" s="19" t="str">
        <f t="shared" ref="CK30" si="281">IF(CJ23="","",CJ23/CJ24*CJ18)</f>
        <v/>
      </c>
      <c r="CL30" s="19" t="str">
        <f t="shared" ref="CL30" si="282">IF(CK23="","",CK23/CK24*CK18)</f>
        <v/>
      </c>
      <c r="CM30" s="19" t="str">
        <f t="shared" ref="CM30" si="283">IF(CL23="","",CL23/CL24*CL18)</f>
        <v/>
      </c>
      <c r="CN30" s="19" t="str">
        <f t="shared" ref="CN30" si="284">IF(CM23="","",CM23/CM24*CM18)</f>
        <v/>
      </c>
      <c r="CO30" s="19" t="str">
        <f t="shared" ref="CO30" si="285">IF(CN23="","",CN23/CN24*CN18)</f>
        <v/>
      </c>
      <c r="CP30" s="19" t="str">
        <f t="shared" ref="CP30" si="286">IF(CO23="","",CO23/CO24*CO18)</f>
        <v/>
      </c>
      <c r="CQ30" s="19" t="str">
        <f t="shared" ref="CQ30" si="287">IF(CP23="","",CP23/CP24*CP18)</f>
        <v/>
      </c>
      <c r="CR30" s="19" t="str">
        <f t="shared" ref="CR30" si="288">IF(CQ23="","",CQ23/CQ24*CQ18)</f>
        <v/>
      </c>
      <c r="CS30" s="19" t="str">
        <f t="shared" ref="CS30" si="289">IF(CR23="","",CR23/CR24*CR18)</f>
        <v/>
      </c>
      <c r="CT30" s="19" t="str">
        <f t="shared" ref="CT30" si="290">IF(CS23="","",CS23/CS24*CS18)</f>
        <v/>
      </c>
      <c r="CU30" s="19" t="str">
        <f t="shared" ref="CU30" si="291">IF(CT23="","",CT23/CT24*CT18)</f>
        <v/>
      </c>
      <c r="CV30" s="19" t="str">
        <f t="shared" ref="CV30" si="292">IF(CU23="","",CU23/CU24*CU18)</f>
        <v/>
      </c>
      <c r="CW30" s="19" t="str">
        <f t="shared" ref="CW30" si="293">IF(CV23="","",CV23/CV24*CV18)</f>
        <v/>
      </c>
      <c r="CX30" s="19" t="str">
        <f t="shared" ref="CX30" si="294">IF(CW23="","",CW23/CW24*CW18)</f>
        <v/>
      </c>
      <c r="CY30" s="19" t="str">
        <f t="shared" ref="CY30" si="295">IF(CX23="","",CX23/CX24*CX18)</f>
        <v/>
      </c>
      <c r="CZ30" s="19" t="str">
        <f t="shared" ref="CZ30" si="296">IF(CY23="","",CY23/CY24*CY18)</f>
        <v/>
      </c>
      <c r="DA30" s="19" t="str">
        <f t="shared" ref="DA30" si="297">IF(CZ23="","",CZ23/CZ24*CZ18)</f>
        <v/>
      </c>
      <c r="DB30" s="19" t="str">
        <f t="shared" ref="DB30" si="298">IF(DA23="","",DA23/DA24*DA18)</f>
        <v/>
      </c>
    </row>
    <row r="31" spans="1:106" s="47" customFormat="1" x14ac:dyDescent="0.25">
      <c r="A31" s="28"/>
      <c r="B31" s="73" t="s">
        <v>38</v>
      </c>
      <c r="C31" s="28"/>
      <c r="D31" s="29">
        <v>100</v>
      </c>
      <c r="E31" s="29">
        <v>100</v>
      </c>
      <c r="F31" s="29">
        <f t="shared" ref="F31" si="299">IF(F30="","",(F30/E30)*100)</f>
        <v>100</v>
      </c>
      <c r="G31" s="29">
        <f t="shared" ref="G31" si="300">IF(G30="","",(G30/F30)*100)</f>
        <v>100</v>
      </c>
      <c r="H31" s="29">
        <f t="shared" ref="H31" si="301">IF(H30="","",(H30/G30)*100)</f>
        <v>100</v>
      </c>
      <c r="I31" s="29">
        <f t="shared" ref="I31" si="302">IF(I30="","",(I30/H30)*100)</f>
        <v>100</v>
      </c>
      <c r="J31" s="29">
        <f t="shared" ref="J31" si="303">IF(J30="","",(J30/I30)*100)</f>
        <v>100</v>
      </c>
      <c r="K31" s="29">
        <f t="shared" ref="K31" si="304">IF(K30="","",(K30/J30)*100)</f>
        <v>100</v>
      </c>
      <c r="L31" s="29">
        <f t="shared" ref="L31" si="305">IF(L30="","",(L30/K30)*100)</f>
        <v>100</v>
      </c>
      <c r="M31" s="29">
        <f t="shared" ref="M31" si="306">IF(M30="","",(M30/L30)*100)</f>
        <v>100</v>
      </c>
      <c r="N31" s="29">
        <f t="shared" ref="N31" si="307">IF(N30="","",(N30/M30)*100)</f>
        <v>100</v>
      </c>
      <c r="O31" s="29">
        <f t="shared" ref="O31" si="308">IF(O30="","",(O30/N30)*100)</f>
        <v>93.641586615801813</v>
      </c>
      <c r="P31" s="29">
        <f t="shared" ref="P31" si="309">IF(P30="","",(P30/O30)*100)</f>
        <v>100</v>
      </c>
      <c r="Q31" s="29">
        <f t="shared" ref="Q31" si="310">IF(Q30="","",(Q30/P30)*100)</f>
        <v>100</v>
      </c>
      <c r="R31" s="29">
        <f t="shared" ref="R31" si="311">IF(R30="","",(R30/Q30)*100)</f>
        <v>100</v>
      </c>
      <c r="S31" s="29">
        <f t="shared" ref="S31" si="312">IF(S30="","",(S30/R30)*100)</f>
        <v>100</v>
      </c>
      <c r="T31" s="29">
        <f t="shared" ref="T31" si="313">IF(T30="","",(T30/S30)*100)</f>
        <v>100</v>
      </c>
      <c r="U31" s="29">
        <f t="shared" ref="U31:V31" si="314">IF(U30="","",(U30/T30)*100)</f>
        <v>100</v>
      </c>
      <c r="V31" s="29">
        <f t="shared" si="314"/>
        <v>0</v>
      </c>
      <c r="W31" s="29" t="e">
        <f t="shared" ref="W31" si="315">IF(W30="","",(W30/V30)*100)</f>
        <v>#DIV/0!</v>
      </c>
      <c r="X31" s="29" t="e">
        <f t="shared" ref="X31" si="316">IF(X30="","",(X30/W30)*100)</f>
        <v>#DIV/0!</v>
      </c>
      <c r="Y31" s="29" t="e">
        <f t="shared" ref="Y31" si="317">IF(Y30="","",(Y30/X30)*100)</f>
        <v>#DIV/0!</v>
      </c>
      <c r="Z31" s="29" t="e">
        <f t="shared" ref="Z31" si="318">IF(Z30="","",(Z30/Y30)*100)</f>
        <v>#DIV/0!</v>
      </c>
      <c r="AA31" s="29" t="e">
        <f t="shared" ref="AA31" si="319">IF(AA30="","",(AA30/Z30)*100)</f>
        <v>#DIV/0!</v>
      </c>
      <c r="AB31" s="29" t="e">
        <f t="shared" ref="AB31" si="320">IF(AB30="","",(AB30/AA30)*100)</f>
        <v>#DIV/0!</v>
      </c>
      <c r="AC31" s="29" t="e">
        <f t="shared" ref="AC31" si="321">IF(AC30="","",(AC30/AB30)*100)</f>
        <v>#DIV/0!</v>
      </c>
      <c r="AD31" s="29" t="e">
        <f t="shared" ref="AD31" si="322">IF(AD30="","",(AD30/AC30)*100)</f>
        <v>#DIV/0!</v>
      </c>
      <c r="AE31" s="29" t="e">
        <f t="shared" ref="AE31" si="323">IF(AE30="","",(AE30/AD30)*100)</f>
        <v>#DIV/0!</v>
      </c>
      <c r="AF31" s="29" t="e">
        <f t="shared" ref="AF31" si="324">IF(AF30="","",(AF30/AE30)*100)</f>
        <v>#DIV/0!</v>
      </c>
      <c r="AG31" s="29" t="e">
        <f t="shared" ref="AG31" si="325">IF(AG30="","",(AG30/AF30)*100)</f>
        <v>#DIV/0!</v>
      </c>
      <c r="AH31" s="29" t="e">
        <f t="shared" ref="AH31" si="326">IF(AH30="","",(AH30/AG30)*100)</f>
        <v>#DIV/0!</v>
      </c>
      <c r="AI31" s="29" t="e">
        <f t="shared" ref="AI31" si="327">IF(AI30="","",(AI30/AH30)*100)</f>
        <v>#DIV/0!</v>
      </c>
      <c r="AJ31" s="29" t="e">
        <f t="shared" ref="AJ31" si="328">IF(AJ30="","",(AJ30/AI30)*100)</f>
        <v>#DIV/0!</v>
      </c>
      <c r="AK31" s="29" t="e">
        <f t="shared" ref="AK31" si="329">IF(AK30="","",(AK30/AJ30)*100)</f>
        <v>#DIV/0!</v>
      </c>
      <c r="AL31" s="29" t="e">
        <f t="shared" ref="AL31" si="330">IF(AL30="","",(AL30/AK30)*100)</f>
        <v>#DIV/0!</v>
      </c>
      <c r="AM31" s="29" t="e">
        <f t="shared" ref="AM31" si="331">IF(AM30="","",(AM30/AL30)*100)</f>
        <v>#DIV/0!</v>
      </c>
      <c r="AN31" s="29" t="e">
        <f t="shared" ref="AN31" si="332">IF(AN30="","",(AN30/AM30)*100)</f>
        <v>#DIV/0!</v>
      </c>
      <c r="AO31" s="29" t="e">
        <f t="shared" ref="AO31" si="333">IF(AO30="","",(AO30/AN30)*100)</f>
        <v>#DIV/0!</v>
      </c>
      <c r="AP31" s="29" t="e">
        <f t="shared" ref="AP31" si="334">IF(AP30="","",(AP30/AO30)*100)</f>
        <v>#DIV/0!</v>
      </c>
      <c r="AQ31" s="29" t="e">
        <f t="shared" ref="AQ31" si="335">IF(AQ30="","",(AQ30/AP30)*100)</f>
        <v>#DIV/0!</v>
      </c>
      <c r="AR31" s="29">
        <f t="shared" ref="AR31" si="336">IF(AR30="","",(AR30/AQ30)*100)</f>
        <v>100</v>
      </c>
      <c r="AS31" s="29">
        <f t="shared" ref="AS31" si="337">IF(AS30="","",(AS30/AR30)*100)</f>
        <v>100</v>
      </c>
      <c r="AT31" s="29">
        <f t="shared" ref="AT31" si="338">IF(AT30="","",(AT30/AS30)*100)</f>
        <v>100</v>
      </c>
      <c r="AU31" s="29">
        <f t="shared" ref="AU31" si="339">IF(AU30="","",(AU30/AT30)*100)</f>
        <v>100</v>
      </c>
      <c r="AV31" s="29">
        <f t="shared" ref="AV31" si="340">IF(AV30="","",(AV30/AU30)*100)</f>
        <v>100</v>
      </c>
      <c r="AW31" s="29">
        <f t="shared" ref="AW31" si="341">IF(AW30="","",(AW30/AV30)*100)</f>
        <v>100</v>
      </c>
      <c r="AX31" s="29">
        <f t="shared" ref="AX31" si="342">IF(AX30="","",(AX30/AW30)*100)</f>
        <v>100</v>
      </c>
      <c r="AY31" s="29">
        <f t="shared" ref="AY31" si="343">IF(AY30="","",(AY30/AX30)*100)</f>
        <v>100</v>
      </c>
      <c r="AZ31" s="29">
        <f t="shared" ref="AZ31" si="344">IF(AZ30="","",(AZ30/AY30)*100)</f>
        <v>100</v>
      </c>
      <c r="BA31" s="29">
        <f t="shared" ref="BA31:BB31" si="345">IF(BA30="","",(BA30/AZ30)*100)</f>
        <v>113.09278350515464</v>
      </c>
      <c r="BB31" s="29">
        <f t="shared" si="345"/>
        <v>100</v>
      </c>
      <c r="BC31" s="29">
        <f t="shared" ref="BC31" si="346">IF(BC30="","",(BC30/BB30)*100)</f>
        <v>100</v>
      </c>
      <c r="BD31" s="29">
        <f t="shared" ref="BD31" si="347">IF(BD30="","",(BD30/BC30)*100)</f>
        <v>100</v>
      </c>
      <c r="BE31" s="29">
        <f t="shared" ref="BE31" si="348">IF(BE30="","",(BE30/BD30)*100)</f>
        <v>100</v>
      </c>
      <c r="BF31" s="29">
        <f t="shared" ref="BF31" si="349">IF(BF30="","",(BF30/BE30)*100)</f>
        <v>100</v>
      </c>
      <c r="BG31" s="29">
        <f t="shared" ref="BG31" si="350">IF(BG30="","",(BG30/BF30)*100)</f>
        <v>100</v>
      </c>
      <c r="BH31" s="29">
        <f t="shared" ref="BH31" si="351">IF(BH30="","",(BH30/BG30)*100)</f>
        <v>100</v>
      </c>
      <c r="BI31" s="29">
        <f t="shared" ref="BI31" si="352">IF(BI30="","",(BI30/BH30)*100)</f>
        <v>100</v>
      </c>
      <c r="BJ31" s="29">
        <f t="shared" ref="BJ31" si="353">IF(BJ30="","",(BJ30/BI30)*100)</f>
        <v>100</v>
      </c>
      <c r="BK31" s="29">
        <f t="shared" ref="BK31" si="354">IF(BK30="","",(BK30/BJ30)*100)</f>
        <v>100</v>
      </c>
      <c r="BL31" s="29">
        <f t="shared" ref="BL31" si="355">IF(BL30="","",(BL30/BK30)*100)</f>
        <v>100</v>
      </c>
      <c r="BM31" s="29">
        <f t="shared" ref="BM31" si="356">IF(BM30="","",(BM30/BL30)*100)</f>
        <v>109.29808568824066</v>
      </c>
      <c r="BN31" s="29">
        <f t="shared" ref="BN31" si="357">IF(BN30="","",(BN30/BM30)*100)</f>
        <v>99.983319432860711</v>
      </c>
      <c r="BO31" s="29">
        <f t="shared" ref="BO31" si="358">IF(BO30="","",(BO30/BN30)*100)</f>
        <v>100.01668335001671</v>
      </c>
      <c r="BP31" s="29">
        <f t="shared" ref="BP31" si="359">IF(BP30="","",(BP30/BO30)*100)</f>
        <v>99.983319432860711</v>
      </c>
      <c r="BQ31" s="29">
        <f t="shared" ref="BQ31" si="360">IF(BQ30="","",(BQ30/BP30)*100)</f>
        <v>100</v>
      </c>
      <c r="BR31" s="29">
        <f t="shared" ref="BR31" si="361">IF(BR30="","",(BR30/BQ30)*100)</f>
        <v>100</v>
      </c>
      <c r="BS31" s="29">
        <f t="shared" ref="BS31" si="362">IF(BS30="","",(BS30/BR30)*100)</f>
        <v>100</v>
      </c>
      <c r="BT31" s="29">
        <f t="shared" ref="BT31" si="363">IF(BT30="","",(BT30/BS30)*100)</f>
        <v>103.45366193588636</v>
      </c>
      <c r="BU31" s="29">
        <f t="shared" ref="BU31" si="364">IF(BU30="","",(BU30/BT30)*100)</f>
        <v>93.937181402306422</v>
      </c>
      <c r="BV31" s="29">
        <f t="shared" ref="BV31" si="365">IF(BV30="","",(BV30/BU30)*100)</f>
        <v>104.20015564272272</v>
      </c>
      <c r="BW31" s="29">
        <f t="shared" ref="BW31" si="366">IF(BW30="","",(BW30/BV30)*100)</f>
        <v>99.317632366326535</v>
      </c>
      <c r="BX31" s="29">
        <f t="shared" ref="BX31" si="367">IF(BX30="","",(BX30/BW30)*100)</f>
        <v>100.86143254996523</v>
      </c>
      <c r="BY31" s="29">
        <f t="shared" ref="BY31" si="368">IF(BY30="","",(BY30/BX30)*100)</f>
        <v>102.68759305947167</v>
      </c>
      <c r="BZ31" s="29">
        <f t="shared" ref="BZ31" si="369">IF(BZ30="","",(BZ30/BY30)*100)</f>
        <v>106.89382148687081</v>
      </c>
      <c r="CA31" s="29">
        <f t="shared" ref="CA31" si="370">IF(CA30="","",(CA30/BZ30)*100)</f>
        <v>0</v>
      </c>
      <c r="CB31" s="29" t="e">
        <f t="shared" ref="CB31" si="371">IF(CB30="","",(CB30/CA30)*100)</f>
        <v>#DIV/0!</v>
      </c>
      <c r="CC31" s="29">
        <f t="shared" ref="CC31" si="372">IF(CC30="","",(CC30/CB30)*100)</f>
        <v>170.73588794860859</v>
      </c>
      <c r="CD31" s="29">
        <f t="shared" ref="CD31" si="373">IF(CD30="","",(CD30/CC30)*100)</f>
        <v>170.04075820893357</v>
      </c>
      <c r="CE31" s="29">
        <f t="shared" ref="CE31" si="374">IF(CE30="","",(CE30/CD30)*100)</f>
        <v>41.049864356152995</v>
      </c>
      <c r="CF31" s="29">
        <f t="shared" ref="CF31" si="375">IF(CF30="","",(CF30/CE30)*100)</f>
        <v>132.07382907338101</v>
      </c>
      <c r="CG31" s="29">
        <f t="shared" ref="CG31" si="376">IF(CG30="","",(CG30/CF30)*100)</f>
        <v>134.52462249784139</v>
      </c>
      <c r="CH31" s="29">
        <f t="shared" ref="CH31" si="377">IF(CH30="","",(CH30/CG30)*100)</f>
        <v>98.741734859338166</v>
      </c>
      <c r="CI31" s="29" t="str">
        <f t="shared" ref="CI31" si="378">IF(CI30="","",(CI30/CH30)*100)</f>
        <v/>
      </c>
      <c r="CJ31" s="29" t="str">
        <f t="shared" ref="CJ31" si="379">IF(CJ30="","",(CJ30/CI30)*100)</f>
        <v/>
      </c>
      <c r="CK31" s="29" t="str">
        <f t="shared" ref="CK31" si="380">IF(CK30="","",(CK30/CJ30)*100)</f>
        <v/>
      </c>
      <c r="CL31" s="29" t="str">
        <f t="shared" ref="CL31" si="381">IF(CL30="","",(CL30/CK30)*100)</f>
        <v/>
      </c>
      <c r="CM31" s="29" t="str">
        <f t="shared" ref="CM31" si="382">IF(CM30="","",(CM30/CL30)*100)</f>
        <v/>
      </c>
      <c r="CN31" s="29" t="str">
        <f t="shared" ref="CN31" si="383">IF(CN30="","",(CN30/CM30)*100)</f>
        <v/>
      </c>
      <c r="CO31" s="29" t="str">
        <f t="shared" ref="CO31" si="384">IF(CO30="","",(CO30/CN30)*100)</f>
        <v/>
      </c>
      <c r="CP31" s="29" t="str">
        <f t="shared" ref="CP31" si="385">IF(CP30="","",(CP30/CO30)*100)</f>
        <v/>
      </c>
      <c r="CQ31" s="29" t="str">
        <f t="shared" ref="CQ31" si="386">IF(CQ30="","",(CQ30/CP30)*100)</f>
        <v/>
      </c>
      <c r="CR31" s="29" t="str">
        <f t="shared" ref="CR31" si="387">IF(CR30="","",(CR30/CQ30)*100)</f>
        <v/>
      </c>
      <c r="CS31" s="29" t="str">
        <f t="shared" ref="CS31" si="388">IF(CS30="","",(CS30/CR30)*100)</f>
        <v/>
      </c>
      <c r="CT31" s="29" t="str">
        <f t="shared" ref="CT31" si="389">IF(CT30="","",(CT30/CS30)*100)</f>
        <v/>
      </c>
      <c r="CU31" s="29" t="str">
        <f t="shared" ref="CU31" si="390">IF(CU30="","",(CU30/CT30)*100)</f>
        <v/>
      </c>
      <c r="CV31" s="29" t="str">
        <f t="shared" ref="CV31" si="391">IF(CV30="","",(CV30/CU30)*100)</f>
        <v/>
      </c>
      <c r="CW31" s="29" t="str">
        <f t="shared" ref="CW31" si="392">IF(CW30="","",(CW30/CV30)*100)</f>
        <v/>
      </c>
      <c r="CX31" s="29" t="str">
        <f t="shared" ref="CX31" si="393">IF(CX30="","",(CX30/CW30)*100)</f>
        <v/>
      </c>
      <c r="CY31" s="29" t="str">
        <f t="shared" ref="CY31" si="394">IF(CY30="","",(CY30/CX30)*100)</f>
        <v/>
      </c>
      <c r="CZ31" s="29" t="str">
        <f t="shared" ref="CZ31" si="395">IF(CZ30="","",(CZ30/CY30)*100)</f>
        <v/>
      </c>
      <c r="DA31" s="29" t="str">
        <f t="shared" ref="DA31" si="396">IF(DA30="","",(DA30/CZ30)*100)</f>
        <v/>
      </c>
      <c r="DB31" s="29" t="str">
        <f t="shared" ref="DB31" si="397">IF(DB30="","",(DB30/DA30)*100)</f>
        <v/>
      </c>
    </row>
    <row r="32" spans="1:106" s="47" customFormat="1" ht="13.8" thickBot="1" x14ac:dyDescent="0.3">
      <c r="A32" s="30"/>
      <c r="B32" s="74" t="s">
        <v>75</v>
      </c>
      <c r="C32" s="30" t="s">
        <v>18</v>
      </c>
      <c r="D32" s="31">
        <v>0</v>
      </c>
      <c r="E32" s="31">
        <f t="shared" ref="E32" si="398">IF(E30="","",((E31/D31)-1)*100)</f>
        <v>0</v>
      </c>
      <c r="F32" s="31">
        <f t="shared" ref="F32" si="399">IF(F30="","",((F31/E31)-1)*100)</f>
        <v>0</v>
      </c>
      <c r="G32" s="31">
        <f t="shared" ref="G32" si="400">IF(G30="","",((G31/F31)-1)*100)</f>
        <v>0</v>
      </c>
      <c r="H32" s="31">
        <f t="shared" ref="H32" si="401">IF(H30="","",((H31/G31)-1)*100)</f>
        <v>0</v>
      </c>
      <c r="I32" s="31">
        <f t="shared" ref="I32" si="402">IF(I30="","",((I31/H31)-1)*100)</f>
        <v>0</v>
      </c>
      <c r="J32" s="31">
        <f t="shared" ref="J32" si="403">IF(J30="","",((J31/I31)-1)*100)</f>
        <v>0</v>
      </c>
      <c r="K32" s="31">
        <f t="shared" ref="K32" si="404">IF(K30="","",((K31/J31)-1)*100)</f>
        <v>0</v>
      </c>
      <c r="L32" s="31">
        <f t="shared" ref="L32" si="405">IF(L30="","",((L31/K31)-1)*100)</f>
        <v>0</v>
      </c>
      <c r="M32" s="31">
        <f t="shared" ref="M32" si="406">IF(M30="","",((M31/L31)-1)*100)</f>
        <v>0</v>
      </c>
      <c r="N32" s="31">
        <f t="shared" ref="N32" si="407">IF(N30="","",((N31/M31)-1)*100)</f>
        <v>0</v>
      </c>
      <c r="O32" s="31">
        <f t="shared" ref="O32" si="408">IF(O30="","",((O31/N31)-1)*100)</f>
        <v>-6.358413384198192</v>
      </c>
      <c r="P32" s="31">
        <f t="shared" ref="P32" si="409">IF(P30="","",((P31/O31)-1)*100)</f>
        <v>6.7901598146621112</v>
      </c>
      <c r="Q32" s="31">
        <f t="shared" ref="Q32" si="410">IF(Q30="","",((Q31/P31)-1)*100)</f>
        <v>0</v>
      </c>
      <c r="R32" s="31">
        <f t="shared" ref="R32" si="411">IF(R30="","",((R31/Q31)-1)*100)</f>
        <v>0</v>
      </c>
      <c r="S32" s="31">
        <f t="shared" ref="S32" si="412">IF(S30="","",((S31/R31)-1)*100)</f>
        <v>0</v>
      </c>
      <c r="T32" s="31">
        <f t="shared" ref="T32" si="413">IF(T30="","",((T31/S31)-1)*100)</f>
        <v>0</v>
      </c>
      <c r="U32" s="31">
        <f t="shared" ref="U32" si="414">IF(U30="","",((U31/T31)-1)*100)</f>
        <v>0</v>
      </c>
      <c r="V32" s="31">
        <f t="shared" ref="V32" si="415">IF(V30="","",((V31/U31)-1)*100)</f>
        <v>-100</v>
      </c>
      <c r="W32" s="31" t="e">
        <f t="shared" ref="W32" si="416">IF(W30="","",((W31/V31)-1)*100)</f>
        <v>#DIV/0!</v>
      </c>
      <c r="X32" s="31" t="e">
        <f t="shared" ref="X32" si="417">IF(X30="","",((X31/W31)-1)*100)</f>
        <v>#DIV/0!</v>
      </c>
      <c r="Y32" s="31" t="e">
        <f t="shared" ref="Y32" si="418">IF(Y30="","",((Y31/X31)-1)*100)</f>
        <v>#DIV/0!</v>
      </c>
      <c r="Z32" s="31" t="e">
        <f t="shared" ref="Z32" si="419">IF(Z30="","",((Z31/Y31)-1)*100)</f>
        <v>#DIV/0!</v>
      </c>
      <c r="AA32" s="31" t="e">
        <f t="shared" ref="AA32" si="420">IF(AA30="","",((AA31/Z31)-1)*100)</f>
        <v>#DIV/0!</v>
      </c>
      <c r="AB32" s="31" t="e">
        <f t="shared" ref="AB32" si="421">IF(AB30="","",((AB31/AA31)-1)*100)</f>
        <v>#DIV/0!</v>
      </c>
      <c r="AC32" s="31" t="e">
        <f t="shared" ref="AC32" si="422">IF(AC30="","",((AC31/AB31)-1)*100)</f>
        <v>#DIV/0!</v>
      </c>
      <c r="AD32" s="31" t="e">
        <f t="shared" ref="AD32" si="423">IF(AD30="","",((AD31/AC31)-1)*100)</f>
        <v>#DIV/0!</v>
      </c>
      <c r="AE32" s="31" t="e">
        <f t="shared" ref="AE32" si="424">IF(AE30="","",((AE31/AD31)-1)*100)</f>
        <v>#DIV/0!</v>
      </c>
      <c r="AF32" s="31" t="e">
        <f t="shared" ref="AF32" si="425">IF(AF30="","",((AF31/AE31)-1)*100)</f>
        <v>#DIV/0!</v>
      </c>
      <c r="AG32" s="31" t="e">
        <f t="shared" ref="AG32" si="426">IF(AG30="","",((AG31/AF31)-1)*100)</f>
        <v>#DIV/0!</v>
      </c>
      <c r="AH32" s="31" t="e">
        <f t="shared" ref="AH32" si="427">IF(AH30="","",((AH31/AG31)-1)*100)</f>
        <v>#DIV/0!</v>
      </c>
      <c r="AI32" s="31" t="e">
        <f t="shared" ref="AI32" si="428">IF(AI30="","",((AI31/AH31)-1)*100)</f>
        <v>#DIV/0!</v>
      </c>
      <c r="AJ32" s="31" t="e">
        <f t="shared" ref="AJ32" si="429">IF(AJ30="","",((AJ31/AI31)-1)*100)</f>
        <v>#DIV/0!</v>
      </c>
      <c r="AK32" s="31" t="e">
        <f t="shared" ref="AK32" si="430">IF(AK30="","",((AK31/AJ31)-1)*100)</f>
        <v>#DIV/0!</v>
      </c>
      <c r="AL32" s="31" t="e">
        <f t="shared" ref="AL32" si="431">IF(AL30="","",((AL31/AK31)-1)*100)</f>
        <v>#DIV/0!</v>
      </c>
      <c r="AM32" s="31" t="e">
        <f t="shared" ref="AM32" si="432">IF(AM30="","",((AM31/AL31)-1)*100)</f>
        <v>#DIV/0!</v>
      </c>
      <c r="AN32" s="31" t="e">
        <f t="shared" ref="AN32" si="433">IF(AN30="","",((AN31/AM31)-1)*100)</f>
        <v>#DIV/0!</v>
      </c>
      <c r="AO32" s="31" t="e">
        <f t="shared" ref="AO32" si="434">IF(AO30="","",((AO31/AN31)-1)*100)</f>
        <v>#DIV/0!</v>
      </c>
      <c r="AP32" s="31" t="e">
        <f t="shared" ref="AP32" si="435">IF(AP30="","",((AP31/AO31)-1)*100)</f>
        <v>#DIV/0!</v>
      </c>
      <c r="AQ32" s="31" t="e">
        <f t="shared" ref="AQ32" si="436">IF(AQ30="","",((AQ31/AP31)-1)*100)</f>
        <v>#DIV/0!</v>
      </c>
      <c r="AR32" s="31" t="e">
        <f t="shared" ref="AR32" si="437">IF(AR30="","",((AR31/AQ31)-1)*100)</f>
        <v>#DIV/0!</v>
      </c>
      <c r="AS32" s="31">
        <f t="shared" ref="AS32" si="438">IF(AS30="","",((AS31/AR31)-1)*100)</f>
        <v>0</v>
      </c>
      <c r="AT32" s="31">
        <f t="shared" ref="AT32" si="439">IF(AT30="","",((AT31/AS31)-1)*100)</f>
        <v>0</v>
      </c>
      <c r="AU32" s="31">
        <f t="shared" ref="AU32" si="440">IF(AU30="","",((AU31/AT31)-1)*100)</f>
        <v>0</v>
      </c>
      <c r="AV32" s="31">
        <f t="shared" ref="AV32" si="441">IF(AV30="","",((AV31/AU31)-1)*100)</f>
        <v>0</v>
      </c>
      <c r="AW32" s="31">
        <f t="shared" ref="AW32" si="442">IF(AW30="","",((AW31/AV31)-1)*100)</f>
        <v>0</v>
      </c>
      <c r="AX32" s="31">
        <f t="shared" ref="AX32" si="443">IF(AX30="","",((AX31/AW31)-1)*100)</f>
        <v>0</v>
      </c>
      <c r="AY32" s="31">
        <f t="shared" ref="AY32" si="444">IF(AY30="","",((AY31/AX31)-1)*100)</f>
        <v>0</v>
      </c>
      <c r="AZ32" s="31">
        <f t="shared" ref="AZ32" si="445">IF(AZ30="","",((AZ31/AY31)-1)*100)</f>
        <v>0</v>
      </c>
      <c r="BA32" s="31">
        <f t="shared" ref="BA32:BB32" si="446">IF(BA30="","",((BA31/AZ31)-1)*100)</f>
        <v>13.092783505154637</v>
      </c>
      <c r="BB32" s="31">
        <f t="shared" si="446"/>
        <v>-11.577028258887879</v>
      </c>
      <c r="BC32" s="31">
        <f t="shared" ref="BC32" si="447">IF(BC30="","",((BC31/BB31)-1)*100)</f>
        <v>0</v>
      </c>
      <c r="BD32" s="31">
        <f t="shared" ref="BD32" si="448">IF(BD30="","",((BD31/BC31)-1)*100)</f>
        <v>0</v>
      </c>
      <c r="BE32" s="31">
        <f t="shared" ref="BE32" si="449">IF(BE30="","",((BE31/BD31)-1)*100)</f>
        <v>0</v>
      </c>
      <c r="BF32" s="31">
        <f t="shared" ref="BF32" si="450">IF(BF30="","",((BF31/BE31)-1)*100)</f>
        <v>0</v>
      </c>
      <c r="BG32" s="31">
        <f t="shared" ref="BG32" si="451">IF(BG30="","",((BG31/BF31)-1)*100)</f>
        <v>0</v>
      </c>
      <c r="BH32" s="31">
        <f t="shared" ref="BH32" si="452">IF(BH30="","",((BH31/BG31)-1)*100)</f>
        <v>0</v>
      </c>
      <c r="BI32" s="31">
        <f t="shared" ref="BI32" si="453">IF(BI30="","",((BI31/BH31)-1)*100)</f>
        <v>0</v>
      </c>
      <c r="BJ32" s="31">
        <f t="shared" ref="BJ32" si="454">IF(BJ30="","",((BJ31/BI31)-1)*100)</f>
        <v>0</v>
      </c>
      <c r="BK32" s="31">
        <f t="shared" ref="BK32" si="455">IF(BK30="","",((BK31/BJ31)-1)*100)</f>
        <v>0</v>
      </c>
      <c r="BL32" s="31">
        <f t="shared" ref="BL32" si="456">IF(BL30="","",((BL31/BK31)-1)*100)</f>
        <v>0</v>
      </c>
      <c r="BM32" s="31">
        <f t="shared" ref="BM32" si="457">IF(BM30="","",((BM31/BL31)-1)*100)</f>
        <v>9.2980856882406648</v>
      </c>
      <c r="BN32" s="31">
        <f t="shared" ref="BN32" si="458">IF(BN30="","",((BN31/BM31)-1)*100)</f>
        <v>-8.5223507774410336</v>
      </c>
      <c r="BO32" s="31">
        <f t="shared" ref="BO32" si="459">IF(BO30="","",((BO31/BN31)-1)*100)</f>
        <v>3.336948337506751E-2</v>
      </c>
      <c r="BP32" s="31">
        <f t="shared" ref="BP32" si="460">IF(BP30="","",((BP31/BO31)-1)*100)</f>
        <v>-3.3358351865397928E-2</v>
      </c>
      <c r="BQ32" s="31">
        <f t="shared" ref="BQ32" si="461">IF(BQ30="","",((BQ31/BP31)-1)*100)</f>
        <v>1.6683350016699627E-2</v>
      </c>
      <c r="BR32" s="31">
        <f t="shared" ref="BR32" si="462">IF(BR30="","",((BR31/BQ31)-1)*100)</f>
        <v>0</v>
      </c>
      <c r="BS32" s="31">
        <f t="shared" ref="BS32" si="463">IF(BS30="","",((BS31/BR31)-1)*100)</f>
        <v>0</v>
      </c>
      <c r="BT32" s="31">
        <f t="shared" ref="BT32" si="464">IF(BT30="","",((BT31/BS31)-1)*100)</f>
        <v>3.4536619358863652</v>
      </c>
      <c r="BU32" s="31">
        <f t="shared" ref="BU32" si="465">IF(BU30="","",((BU31/BT31)-1)*100)</f>
        <v>-9.1987855775251486</v>
      </c>
      <c r="BV32" s="31">
        <f t="shared" ref="BV32" si="466">IF(BV30="","",((BV31/BU31)-1)*100)</f>
        <v>10.925358933714314</v>
      </c>
      <c r="BW32" s="31">
        <f t="shared" ref="BW32" si="467">IF(BW30="","",((BW31/BV31)-1)*100)</f>
        <v>-4.6857159149907401</v>
      </c>
      <c r="BX32" s="31">
        <f t="shared" ref="BX32" si="468">IF(BX30="","",((BX31/BW31)-1)*100)</f>
        <v>1.5544069535855298</v>
      </c>
      <c r="BY32" s="31">
        <f t="shared" ref="BY32" si="469">IF(BY30="","",((BY31/BX31)-1)*100)</f>
        <v>1.8105637242479045</v>
      </c>
      <c r="BZ32" s="31">
        <f t="shared" ref="BZ32" si="470">IF(BZ30="","",((BZ31/BY31)-1)*100)</f>
        <v>4.096140830726358</v>
      </c>
      <c r="CA32" s="31">
        <f t="shared" ref="CA32" si="471">IF(CA30="","",((CA31/BZ31)-1)*100)</f>
        <v>-100</v>
      </c>
      <c r="CB32" s="31" t="e">
        <f t="shared" ref="CB32" si="472">IF(CB30="","",((CB31/CA31)-1)*100)</f>
        <v>#DIV/0!</v>
      </c>
      <c r="CC32" s="31" t="e">
        <f t="shared" ref="CC32" si="473">IF(CC30="","",((CC31/CB31)-1)*100)</f>
        <v>#DIV/0!</v>
      </c>
      <c r="CD32" s="31">
        <f t="shared" ref="CD32" si="474">IF(CD30="","",((CD31/CC31)-1)*100)</f>
        <v>-0.40713744955850339</v>
      </c>
      <c r="CE32" s="31">
        <f t="shared" ref="CE32" si="475">IF(CE30="","",((CE31/CD31)-1)*100)</f>
        <v>-75.858808918204218</v>
      </c>
      <c r="CF32" s="31">
        <f t="shared" ref="CF32" si="476">IF(CF30="","",((CF31/CE31)-1)*100)</f>
        <v>221.7399890228489</v>
      </c>
      <c r="CG32" s="31">
        <f t="shared" ref="CG32" si="477">IF(CG30="","",((CG31/CF31)-1)*100)</f>
        <v>1.8556238140856163</v>
      </c>
      <c r="CH32" s="31">
        <f t="shared" ref="CH32" si="478">IF(CH30="","",((CH31/CG31)-1)*100)</f>
        <v>-26.599507936978164</v>
      </c>
      <c r="CI32" s="31" t="str">
        <f t="shared" ref="CI32" si="479">IF(CI30="","",((CI31/CH31)-1)*100)</f>
        <v/>
      </c>
      <c r="CJ32" s="31" t="str">
        <f t="shared" ref="CJ32" si="480">IF(CJ30="","",((CJ31/CI31)-1)*100)</f>
        <v/>
      </c>
      <c r="CK32" s="31" t="str">
        <f t="shared" ref="CK32" si="481">IF(CK30="","",((CK31/CJ31)-1)*100)</f>
        <v/>
      </c>
      <c r="CL32" s="31" t="str">
        <f t="shared" ref="CL32" si="482">IF(CL30="","",((CL31/CK31)-1)*100)</f>
        <v/>
      </c>
      <c r="CM32" s="31" t="str">
        <f t="shared" ref="CM32" si="483">IF(CM30="","",((CM31/CL31)-1)*100)</f>
        <v/>
      </c>
      <c r="CN32" s="31" t="str">
        <f t="shared" ref="CN32" si="484">IF(CN30="","",((CN31/CM31)-1)*100)</f>
        <v/>
      </c>
      <c r="CO32" s="31" t="str">
        <f t="shared" ref="CO32" si="485">IF(CO30="","",((CO31/CN31)-1)*100)</f>
        <v/>
      </c>
      <c r="CP32" s="31" t="str">
        <f t="shared" ref="CP32" si="486">IF(CP30="","",((CP31/CO31)-1)*100)</f>
        <v/>
      </c>
      <c r="CQ32" s="31" t="str">
        <f t="shared" ref="CQ32" si="487">IF(CQ30="","",((CQ31/CP31)-1)*100)</f>
        <v/>
      </c>
      <c r="CR32" s="31" t="str">
        <f t="shared" ref="CR32" si="488">IF(CR30="","",((CR31/CQ31)-1)*100)</f>
        <v/>
      </c>
      <c r="CS32" s="31" t="str">
        <f t="shared" ref="CS32" si="489">IF(CS30="","",((CS31/CR31)-1)*100)</f>
        <v/>
      </c>
      <c r="CT32" s="31" t="str">
        <f t="shared" ref="CT32" si="490">IF(CT30="","",((CT31/CS31)-1)*100)</f>
        <v/>
      </c>
      <c r="CU32" s="31" t="str">
        <f t="shared" ref="CU32" si="491">IF(CU30="","",((CU31/CT31)-1)*100)</f>
        <v/>
      </c>
      <c r="CV32" s="31" t="str">
        <f t="shared" ref="CV32" si="492">IF(CV30="","",((CV31/CU31)-1)*100)</f>
        <v/>
      </c>
      <c r="CW32" s="31" t="str">
        <f t="shared" ref="CW32" si="493">IF(CW30="","",((CW31/CV31)-1)*100)</f>
        <v/>
      </c>
      <c r="CX32" s="31" t="str">
        <f t="shared" ref="CX32" si="494">IF(CX30="","",((CX31/CW31)-1)*100)</f>
        <v/>
      </c>
      <c r="CY32" s="31" t="str">
        <f t="shared" ref="CY32" si="495">IF(CY30="","",((CY31/CX31)-1)*100)</f>
        <v/>
      </c>
      <c r="CZ32" s="31" t="str">
        <f t="shared" ref="CZ32" si="496">IF(CZ30="","",((CZ31/CY31)-1)*100)</f>
        <v/>
      </c>
      <c r="DA32" s="31" t="str">
        <f t="shared" ref="DA32" si="497">IF(DA30="","",((DA31/CZ31)-1)*100)</f>
        <v/>
      </c>
      <c r="DB32" s="31" t="str">
        <f t="shared" ref="DB32" si="498">IF(DB30="","",((DB31/DA31)-1)*100)</f>
        <v/>
      </c>
    </row>
    <row r="33" spans="1:16313" ht="4.5" customHeight="1" thickBot="1" x14ac:dyDescent="0.3"/>
    <row r="34" spans="1:16313" s="7" customFormat="1" ht="16.2" thickBot="1" x14ac:dyDescent="0.3">
      <c r="A34" s="4"/>
      <c r="B34" s="32" t="s">
        <v>28</v>
      </c>
      <c r="C34" s="4" t="s">
        <v>5</v>
      </c>
      <c r="D34" s="6">
        <f>'1 Dm_Cm'!E9</f>
        <v>915.65550328510994</v>
      </c>
      <c r="E34" s="6">
        <f>'1 Dm_Cm'!F9</f>
        <v>918.61752486059584</v>
      </c>
      <c r="F34" s="6">
        <f>'1 Dm_Cm'!G9</f>
        <v>921.12284965678236</v>
      </c>
      <c r="G34" s="6">
        <f>'1 Dm_Cm'!H9</f>
        <v>924.71511323642471</v>
      </c>
      <c r="H34" s="6">
        <f>'1 Dm_Cm'!I9</f>
        <v>931.96608130880509</v>
      </c>
      <c r="I34" s="6">
        <f>'1 Dm_Cm'!J9</f>
        <v>940.50556047634984</v>
      </c>
      <c r="J34" s="6">
        <f>'1 Dm_Cm'!K9</f>
        <v>938.60213504071635</v>
      </c>
      <c r="K34" s="6">
        <f>'1 Dm_Cm'!L9</f>
        <v>944.82240783739553</v>
      </c>
      <c r="L34" s="6">
        <f>'1 Dm_Cm'!M9</f>
        <v>950.13441733382263</v>
      </c>
      <c r="M34" s="6">
        <f>'1 Dm_Cm'!N9</f>
        <v>954.35948804679413</v>
      </c>
      <c r="N34" s="6">
        <f>'1 Dm_Cm'!O9</f>
        <v>956.68632669382839</v>
      </c>
      <c r="O34" s="6">
        <f>'1 Dm_Cm'!P9</f>
        <v>955.47182567657808</v>
      </c>
      <c r="P34" s="6">
        <f>'1 Dm_Cm'!Q9</f>
        <v>955.47182567657808</v>
      </c>
      <c r="Q34" s="6">
        <f>'1 Dm_Cm'!R9</f>
        <v>957.255068709184</v>
      </c>
      <c r="R34" s="6">
        <f>'1 Dm_Cm'!S9</f>
        <v>958.86226449910987</v>
      </c>
      <c r="S34" s="6">
        <f>'1 Dm_Cm'!T9</f>
        <v>965.6743654737013</v>
      </c>
      <c r="T34" s="6">
        <f>'1 Dm_Cm'!U9</f>
        <v>962.07428028383958</v>
      </c>
      <c r="U34" s="6">
        <f>'1 Dm_Cm'!V9</f>
        <v>960.76550060069258</v>
      </c>
      <c r="V34" s="6">
        <f>'1 Dm_Cm'!W9</f>
        <v>960.39820467434538</v>
      </c>
      <c r="W34" s="6">
        <f>'1 Dm_Cm'!X9</f>
        <v>961.39580571619945</v>
      </c>
      <c r="X34" s="6">
        <f>'1 Dm_Cm'!Y9</f>
        <v>965.95007408602532</v>
      </c>
      <c r="Y34" s="6">
        <f>'1 Dm_Cm'!Z9</f>
        <v>967.64667072890313</v>
      </c>
      <c r="Z34" s="6">
        <f>'1 Dm_Cm'!AA9</f>
        <v>971.7340449140886</v>
      </c>
      <c r="AA34" s="6">
        <f>'1 Dm_Cm'!AB9</f>
        <v>970.74413925975364</v>
      </c>
      <c r="AB34" s="6">
        <f>'1 Dm_Cm'!AC9</f>
        <v>972.07331375358388</v>
      </c>
      <c r="AC34" s="6">
        <f>'1 Dm_Cm'!AD9</f>
        <v>983.8581553851069</v>
      </c>
      <c r="AD34" s="6">
        <f>'1 Dm_Cm'!AE9</f>
        <v>996.95690695812311</v>
      </c>
      <c r="AE34" s="6">
        <f>'1 Dm_Cm'!AF9</f>
        <v>1014.9212317649592</v>
      </c>
      <c r="AF34" s="6">
        <f>'1 Dm_Cm'!AG9</f>
        <v>1027.5403266188202</v>
      </c>
      <c r="AG34" s="6">
        <f>'1 Dm_Cm'!AH9</f>
        <v>1048.5636430189122</v>
      </c>
      <c r="AH34" s="6">
        <f>'1 Dm_Cm'!AI9</f>
        <v>1052.5923347898711</v>
      </c>
      <c r="AI34" s="6">
        <f>'1 Dm_Cm'!AJ9</f>
        <v>1064.0990920139482</v>
      </c>
      <c r="AJ34" s="6">
        <f>'1 Dm_Cm'!AK9</f>
        <v>1069.6023501940422</v>
      </c>
      <c r="AK34" s="6">
        <f>'1 Dm_Cm'!AL9</f>
        <v>1078.4887935886013</v>
      </c>
      <c r="AL34" s="6">
        <f>'1 Dm_Cm'!AM9</f>
        <v>1089.4871335542421</v>
      </c>
      <c r="AM34" s="6">
        <f>'1 Dm_Cm'!AN9</f>
        <v>1100.3823038745115</v>
      </c>
      <c r="AN34" s="6">
        <f>'1 Dm_Cm'!AO9</f>
        <v>1122.2425359937565</v>
      </c>
      <c r="AO34" s="6">
        <f>'1 Dm_Cm'!AP9</f>
        <v>1156.7115681938787</v>
      </c>
      <c r="AP34" s="6">
        <f>'1 Dm_Cm'!AQ9</f>
        <v>1185.2536765571053</v>
      </c>
      <c r="AQ34" s="6">
        <f>'1 Dm_Cm'!AR9</f>
        <v>1209.6652453186582</v>
      </c>
      <c r="AR34" s="6">
        <f>'1 Dm_Cm'!AS9</f>
        <v>1226.1392973845695</v>
      </c>
      <c r="AS34" s="6">
        <f>'1 Dm_Cm'!AT9</f>
        <v>1251.5918850498656</v>
      </c>
      <c r="AT34" s="6">
        <f>'1 Dm_Cm'!AU9</f>
        <v>1255.1636907074744</v>
      </c>
      <c r="AU34" s="6">
        <f>'1 Dm_Cm'!AV9</f>
        <v>1281.955776494643</v>
      </c>
      <c r="AV34" s="6">
        <f>'1 Dm_Cm'!AW9</f>
        <v>1279.674479059219</v>
      </c>
      <c r="AW34" s="6">
        <f>'1 Dm_Cm'!AX9</f>
        <v>1286.5527685015049</v>
      </c>
      <c r="AX34" s="6">
        <f>'1 Dm_Cm'!AY9</f>
        <v>1305.3564136776747</v>
      </c>
      <c r="AY34" s="6">
        <f>'1 Dm_Cm'!AZ9</f>
        <v>1326.8721493314365</v>
      </c>
      <c r="AZ34" s="6">
        <f>'1 Dm_Cm'!BA9</f>
        <v>1323.1722134378797</v>
      </c>
      <c r="BA34" s="6">
        <f>'1 Dm_Cm'!BB9</f>
        <v>1343.5139852503562</v>
      </c>
      <c r="BB34" s="6">
        <f>'1 Dm_Cm'!BC9</f>
        <v>1364.0726570382294</v>
      </c>
      <c r="BC34" s="6">
        <f>'1 Dm_Cm'!BD9</f>
        <v>1366.8073918989262</v>
      </c>
      <c r="BD34" s="6">
        <f>'1 Dm_Cm'!BE9</f>
        <v>1356.320816988457</v>
      </c>
      <c r="BE34" s="6">
        <f>'1 Dm_Cm'!BF9</f>
        <v>1349.0261786087858</v>
      </c>
      <c r="BF34" s="6">
        <f>'1 Dm_Cm'!BG9</f>
        <v>1333.5721826337817</v>
      </c>
      <c r="BG34" s="6">
        <f>'1 Dm_Cm'!BH9</f>
        <v>1325.4153270562715</v>
      </c>
      <c r="BH34" s="6">
        <f>'1 Dm_Cm'!BI9</f>
        <v>1341.3178195322532</v>
      </c>
      <c r="BI34" s="6">
        <f>'1 Dm_Cm'!BJ9</f>
        <v>1351.8906621643487</v>
      </c>
      <c r="BJ34" s="6">
        <f>'1 Dm_Cm'!BK9</f>
        <v>1354.490454960483</v>
      </c>
      <c r="BK34" s="6">
        <f>'1 Dm_Cm'!BL9</f>
        <v>1348.741954161389</v>
      </c>
      <c r="BL34" s="6">
        <f>'1 Dm_Cm'!BM9</f>
        <v>1340.6818792675981</v>
      </c>
      <c r="BM34" s="6">
        <f>'1 Dm_Cm'!BN9</f>
        <v>1349.7951675974944</v>
      </c>
      <c r="BN34" s="6">
        <f>'1 Dm_Cm'!BO9</f>
        <v>1363.2968113485276</v>
      </c>
      <c r="BO34" s="6">
        <f>'1 Dm_Cm'!BP9</f>
        <v>1365.2764333231464</v>
      </c>
      <c r="BP34" s="6">
        <f>'1 Dm_Cm'!BQ9</f>
        <v>1371.1367900242458</v>
      </c>
      <c r="BQ34" s="6">
        <f>'1 Dm_Cm'!BR9</f>
        <v>1370.6952315745834</v>
      </c>
      <c r="BR34" s="6">
        <f>'1 Dm_Cm'!BS9</f>
        <v>1379.2627378289801</v>
      </c>
      <c r="BS34" s="6">
        <f>'1 Dm_Cm'!BT9</f>
        <v>1382.0411429969674</v>
      </c>
      <c r="BT34" s="6">
        <f>'1 Dm_Cm'!BU9</f>
        <v>1373.4148281056437</v>
      </c>
      <c r="BU34" s="6">
        <f>'1 Dm_Cm'!BV9</f>
        <v>1383.9010243480107</v>
      </c>
      <c r="BV34" s="6">
        <f>'1 Dm_Cm'!BW9</f>
        <v>1389.3917093276411</v>
      </c>
      <c r="BW34" s="6">
        <f>'1 Dm_Cm'!BX9</f>
        <v>1403.549372597261</v>
      </c>
      <c r="BX34" s="6">
        <f>'1 Dm_Cm'!BY9</f>
        <v>1415.4515159458874</v>
      </c>
      <c r="BY34" s="6">
        <f>'1 Dm_Cm'!BZ9</f>
        <v>1424.5009916032109</v>
      </c>
      <c r="BZ34" s="6">
        <f>'1 Dm_Cm'!CA9</f>
        <v>1430.0141316318948</v>
      </c>
      <c r="CA34" s="6">
        <f>'1 Dm_Cm'!CB9</f>
        <v>1430.8074058988159</v>
      </c>
      <c r="CB34" s="6">
        <f>'1 Dm_Cm'!CC9</f>
        <v>1434.1137634607924</v>
      </c>
      <c r="CC34" s="6">
        <f>'1 Dm_Cm'!CD9</f>
        <v>1423.1272632431858</v>
      </c>
      <c r="CD34" s="6">
        <f>'1 Dm_Cm'!CE9</f>
        <v>1416.5700974021333</v>
      </c>
      <c r="CE34" s="6">
        <f>'1 Dm_Cm'!CF9</f>
        <v>1424.0252029153955</v>
      </c>
      <c r="CF34" s="6">
        <f>'1 Dm_Cm'!CG9</f>
        <v>1430.5950050682623</v>
      </c>
      <c r="CG34" s="6">
        <f>'1 Dm_Cm'!CH9</f>
        <v>1436.1799056024388</v>
      </c>
      <c r="CH34" s="6">
        <f>'1 Dm_Cm'!CI9</f>
        <v>1430.367718353473</v>
      </c>
      <c r="CI34" s="6">
        <f>'1 Dm_Cm'!CJ9</f>
        <v>0</v>
      </c>
      <c r="CJ34" s="6">
        <f>'1 Dm_Cm'!CK9</f>
        <v>0</v>
      </c>
      <c r="CK34" s="6">
        <f>'1 Dm_Cm'!CL9</f>
        <v>0</v>
      </c>
      <c r="CL34" s="6">
        <f>'1 Dm_Cm'!CM9</f>
        <v>0</v>
      </c>
      <c r="CM34" s="6">
        <f>'1 Dm_Cm'!CN9</f>
        <v>0</v>
      </c>
      <c r="CN34" s="6">
        <f>'1 Dm_Cm'!CO9</f>
        <v>0</v>
      </c>
      <c r="CO34" s="6">
        <f>'1 Dm_Cm'!CP9</f>
        <v>0</v>
      </c>
      <c r="CP34" s="6">
        <f>'1 Dm_Cm'!CQ9</f>
        <v>0</v>
      </c>
      <c r="CQ34" s="6">
        <f>'1 Dm_Cm'!CR9</f>
        <v>0</v>
      </c>
      <c r="CR34" s="6">
        <f>'1 Dm_Cm'!CS9</f>
        <v>0</v>
      </c>
      <c r="CS34" s="6">
        <f>'1 Dm_Cm'!CT9</f>
        <v>0</v>
      </c>
      <c r="CT34" s="6">
        <f>'1 Dm_Cm'!CU9</f>
        <v>0</v>
      </c>
      <c r="CU34" s="6">
        <f>'1 Dm_Cm'!CV9</f>
        <v>0</v>
      </c>
      <c r="CV34" s="6">
        <f>'1 Dm_Cm'!CW9</f>
        <v>0</v>
      </c>
      <c r="CW34" s="6">
        <f>'1 Dm_Cm'!CX9</f>
        <v>0</v>
      </c>
      <c r="CX34" s="6">
        <f>'1 Dm_Cm'!CY9</f>
        <v>0</v>
      </c>
      <c r="CY34" s="6">
        <f>'1 Dm_Cm'!CZ9</f>
        <v>0</v>
      </c>
      <c r="CZ34" s="6">
        <f>'1 Dm_Cm'!DA9</f>
        <v>0</v>
      </c>
      <c r="DA34" s="6">
        <f>'1 Dm_Cm'!DB9</f>
        <v>0</v>
      </c>
      <c r="DB34" s="6">
        <f>'1 Dm_Cm'!DC9</f>
        <v>0</v>
      </c>
    </row>
    <row r="35" spans="1:16313" s="7" customFormat="1" x14ac:dyDescent="0.25">
      <c r="A35" s="110"/>
      <c r="B35" s="111" t="s">
        <v>82</v>
      </c>
      <c r="C35" s="110"/>
      <c r="D35" s="125">
        <v>0</v>
      </c>
      <c r="E35" s="125">
        <v>0</v>
      </c>
      <c r="F35" s="125">
        <v>0</v>
      </c>
      <c r="G35" s="125">
        <v>0</v>
      </c>
      <c r="H35" s="125">
        <v>0</v>
      </c>
      <c r="I35" s="125">
        <v>0</v>
      </c>
      <c r="J35" s="125">
        <v>0</v>
      </c>
      <c r="K35" s="125">
        <v>0</v>
      </c>
      <c r="L35" s="125">
        <v>0</v>
      </c>
      <c r="M35" s="125">
        <v>0</v>
      </c>
      <c r="N35" s="125">
        <v>0</v>
      </c>
      <c r="O35" s="125"/>
      <c r="P35" s="125"/>
      <c r="Q35" s="125"/>
      <c r="R35" s="125"/>
      <c r="S35" s="125"/>
      <c r="T35" s="125"/>
      <c r="U35" s="125"/>
      <c r="V35" s="125"/>
      <c r="W35" s="125"/>
      <c r="X35" s="125"/>
      <c r="Y35" s="125"/>
      <c r="Z35" s="125"/>
      <c r="AA35" s="125"/>
      <c r="AB35" s="125"/>
      <c r="AC35" s="125"/>
      <c r="AD35" s="125"/>
      <c r="AE35" s="125"/>
      <c r="AF35" s="125"/>
      <c r="AG35" s="125"/>
      <c r="AH35" s="125"/>
      <c r="AI35" s="125"/>
      <c r="AJ35" s="125"/>
      <c r="AK35" s="125">
        <v>3.6299999999999999E-2</v>
      </c>
      <c r="AL35" s="125">
        <v>3.6299999999999999E-2</v>
      </c>
      <c r="AM35" s="125">
        <v>3.6299999999999999E-2</v>
      </c>
      <c r="AN35" s="125">
        <v>3.6299999999999999E-2</v>
      </c>
      <c r="AO35" s="125">
        <v>3.6299999999999999E-2</v>
      </c>
      <c r="AP35" s="125">
        <v>3.6299999999999999E-2</v>
      </c>
      <c r="AQ35" s="125">
        <v>3.6299999999999999E-2</v>
      </c>
      <c r="AR35" s="125">
        <v>3.6299999999999999E-2</v>
      </c>
      <c r="AS35" s="125">
        <v>3.6299999999999999E-2</v>
      </c>
      <c r="AT35" s="125">
        <v>3.6299999999999999E-2</v>
      </c>
      <c r="AU35" s="125">
        <v>3.6299999999999999E-2</v>
      </c>
      <c r="AV35" s="125">
        <v>3.6299999999999999E-2</v>
      </c>
      <c r="AW35" s="125">
        <v>3.6299999999999999E-2</v>
      </c>
      <c r="AX35" s="125">
        <v>3.6299999999999999E-2</v>
      </c>
      <c r="AY35" s="125">
        <v>3.6299999999999999E-2</v>
      </c>
      <c r="AZ35" s="125">
        <v>3.6299999999999999E-2</v>
      </c>
      <c r="BA35" s="125">
        <v>3.6299999999999999E-2</v>
      </c>
      <c r="BB35" s="125">
        <v>3.6299999999999999E-2</v>
      </c>
      <c r="BC35" s="125">
        <v>3.6299999999999999E-2</v>
      </c>
      <c r="BD35" s="125">
        <v>3.6299999999999999E-2</v>
      </c>
      <c r="BE35" s="125">
        <v>3.6299999999999999E-2</v>
      </c>
      <c r="BF35" s="125">
        <v>3.6299999999999999E-2</v>
      </c>
      <c r="BG35" s="125">
        <v>3.6299999999999999E-2</v>
      </c>
      <c r="BH35" s="125">
        <v>3.6299999999999999E-2</v>
      </c>
      <c r="BI35" s="125">
        <v>3.6299999999999999E-2</v>
      </c>
      <c r="BJ35" s="125">
        <v>3.6299999999999999E-2</v>
      </c>
      <c r="BK35" s="125">
        <v>3.6299999999999999E-2</v>
      </c>
      <c r="BL35" s="125">
        <v>3.6299999999999999E-2</v>
      </c>
      <c r="BM35" s="125">
        <v>3.6299999999999999E-2</v>
      </c>
      <c r="BN35" s="125">
        <v>3.6299999999999999E-2</v>
      </c>
      <c r="BO35" s="125">
        <v>3.6299999999999999E-2</v>
      </c>
      <c r="BP35" s="125">
        <v>3.6299999999999999E-2</v>
      </c>
      <c r="BQ35" s="125">
        <v>3.6299999999999999E-2</v>
      </c>
      <c r="BR35" s="125">
        <v>3.6299999999999999E-2</v>
      </c>
      <c r="BS35" s="125">
        <v>3.6299999999999999E-2</v>
      </c>
      <c r="BT35" s="125">
        <v>3.6299999999999999E-2</v>
      </c>
      <c r="BU35" s="125">
        <v>3.6299999999999999E-2</v>
      </c>
      <c r="BV35" s="125">
        <v>3.6299999999999999E-2</v>
      </c>
      <c r="BW35" s="125">
        <v>3.6299999999999999E-2</v>
      </c>
      <c r="BX35" s="125">
        <v>3.6299999999999999E-2</v>
      </c>
      <c r="BY35" s="125">
        <v>3.6299999999999999E-2</v>
      </c>
      <c r="BZ35" s="125">
        <v>3.6299999999999999E-2</v>
      </c>
      <c r="CA35" s="125">
        <v>3.6299999999999999E-2</v>
      </c>
      <c r="CB35" s="125">
        <v>3.6299999999999999E-2</v>
      </c>
      <c r="CC35" s="125">
        <v>3.6299999999999999E-2</v>
      </c>
      <c r="CD35" s="125">
        <v>3.6299999999999999E-2</v>
      </c>
      <c r="CE35" s="125">
        <v>3.6299999999999999E-2</v>
      </c>
      <c r="CF35" s="125">
        <v>3.6299999999999999E-2</v>
      </c>
      <c r="CG35" s="125">
        <v>3.6299999999999999E-2</v>
      </c>
      <c r="CH35" s="125">
        <v>3.6299999999999999E-2</v>
      </c>
      <c r="CI35" s="125">
        <v>3.6299999999999999E-2</v>
      </c>
      <c r="CJ35" s="125">
        <v>3.6299999999999999E-2</v>
      </c>
      <c r="CK35" s="125">
        <v>3.6299999999999999E-2</v>
      </c>
      <c r="CL35" s="125">
        <v>3.6299999999999999E-2</v>
      </c>
      <c r="CM35" s="125">
        <v>3.6299999999999999E-2</v>
      </c>
      <c r="CN35" s="125">
        <v>3.6299999999999999E-2</v>
      </c>
      <c r="CO35" s="125">
        <v>3.6299999999999999E-2</v>
      </c>
      <c r="CP35" s="125">
        <v>3.6299999999999999E-2</v>
      </c>
      <c r="CQ35" s="125">
        <v>3.6299999999999999E-2</v>
      </c>
      <c r="CR35" s="125">
        <v>3.6299999999999999E-2</v>
      </c>
      <c r="CS35" s="125">
        <v>3.6299999999999999E-2</v>
      </c>
      <c r="CT35" s="125">
        <v>3.6299999999999999E-2</v>
      </c>
      <c r="CU35" s="125">
        <v>3.6299999999999999E-2</v>
      </c>
      <c r="CV35" s="125">
        <v>3.6299999999999999E-2</v>
      </c>
      <c r="CW35" s="125">
        <v>3.6299999999999999E-2</v>
      </c>
      <c r="CX35" s="125">
        <v>3.6299999999999999E-2</v>
      </c>
      <c r="CY35" s="125">
        <v>3.6299999999999999E-2</v>
      </c>
      <c r="CZ35" s="125">
        <v>3.6299999999999999E-2</v>
      </c>
      <c r="DA35" s="125">
        <v>3.6299999999999999E-2</v>
      </c>
      <c r="DB35" s="125">
        <v>3.6299999999999999E-2</v>
      </c>
    </row>
    <row r="36" spans="1:16313" s="47" customFormat="1" x14ac:dyDescent="0.25">
      <c r="A36" s="28"/>
      <c r="B36" s="73" t="s">
        <v>39</v>
      </c>
      <c r="C36" s="28"/>
      <c r="D36" s="29">
        <v>100</v>
      </c>
      <c r="E36" s="29">
        <f t="shared" ref="E36" si="499">IF(E34="","",(E34/D34)*100)</f>
        <v>100.32348646023084</v>
      </c>
      <c r="F36" s="29">
        <f t="shared" ref="F36" si="500">IF(F34="","",(F34/E34)*100)</f>
        <v>100.27272773797415</v>
      </c>
      <c r="G36" s="29">
        <f t="shared" ref="G36:AM36" si="501">IF(G34="","",(G34/F34)*100)</f>
        <v>100.38998745726271</v>
      </c>
      <c r="H36" s="29">
        <f t="shared" si="501"/>
        <v>100.78412994105857</v>
      </c>
      <c r="I36" s="29">
        <f t="shared" si="501"/>
        <v>100.91628647638682</v>
      </c>
      <c r="J36" s="29">
        <f t="shared" si="501"/>
        <v>99.797616780206013</v>
      </c>
      <c r="K36" s="29">
        <f t="shared" si="501"/>
        <v>100.66271666816627</v>
      </c>
      <c r="L36" s="29">
        <f t="shared" si="501"/>
        <v>100.56222306460594</v>
      </c>
      <c r="M36" s="29">
        <f t="shared" si="501"/>
        <v>100.44468136675097</v>
      </c>
      <c r="N36" s="29">
        <f t="shared" si="501"/>
        <v>100.24381154860171</v>
      </c>
      <c r="O36" s="29">
        <f t="shared" si="501"/>
        <v>99.873051283021113</v>
      </c>
      <c r="P36" s="29">
        <f t="shared" si="501"/>
        <v>100</v>
      </c>
      <c r="Q36" s="29">
        <f t="shared" si="501"/>
        <v>100.18663481064377</v>
      </c>
      <c r="R36" s="29">
        <f t="shared" si="501"/>
        <v>100.16789629456788</v>
      </c>
      <c r="S36" s="29">
        <f t="shared" si="501"/>
        <v>100.71043581824026</v>
      </c>
      <c r="T36" s="29">
        <f t="shared" si="501"/>
        <v>99.627194702626724</v>
      </c>
      <c r="U36" s="29">
        <f t="shared" si="501"/>
        <v>99.863962719930427</v>
      </c>
      <c r="V36" s="29">
        <f t="shared" si="501"/>
        <v>99.961770491746677</v>
      </c>
      <c r="W36" s="29">
        <f t="shared" si="501"/>
        <v>100.10387368874689</v>
      </c>
      <c r="X36" s="29">
        <f t="shared" si="501"/>
        <v>100.47371419167293</v>
      </c>
      <c r="Y36" s="29">
        <f t="shared" si="501"/>
        <v>100.17564020008831</v>
      </c>
      <c r="Z36" s="29">
        <f t="shared" si="501"/>
        <v>100.42240358064856</v>
      </c>
      <c r="AA36" s="29">
        <f t="shared" si="501"/>
        <v>99.898129981190237</v>
      </c>
      <c r="AB36" s="29">
        <f t="shared" si="501"/>
        <v>100.1369232571256</v>
      </c>
      <c r="AC36" s="29">
        <f t="shared" si="501"/>
        <v>101.21234082499568</v>
      </c>
      <c r="AD36" s="29">
        <f t="shared" si="501"/>
        <v>101.33136585810878</v>
      </c>
      <c r="AE36" s="29">
        <f t="shared" si="501"/>
        <v>101.80191587835508</v>
      </c>
      <c r="AF36" s="29">
        <f t="shared" si="501"/>
        <v>101.24335706643129</v>
      </c>
      <c r="AG36" s="29">
        <f t="shared" si="501"/>
        <v>102.04598455705096</v>
      </c>
      <c r="AH36" s="29">
        <f t="shared" si="501"/>
        <v>100.38421051481052</v>
      </c>
      <c r="AI36" s="29">
        <f t="shared" si="501"/>
        <v>101.09318269226939</v>
      </c>
      <c r="AJ36" s="29">
        <f t="shared" si="501"/>
        <v>100.51717534780322</v>
      </c>
      <c r="AK36" s="29">
        <f t="shared" si="501"/>
        <v>100.83081748959761</v>
      </c>
      <c r="AL36" s="29">
        <f t="shared" si="501"/>
        <v>101.01979177076514</v>
      </c>
      <c r="AM36" s="29">
        <f t="shared" si="501"/>
        <v>101.0000274427038</v>
      </c>
      <c r="AN36" s="29">
        <f t="shared" ref="AN36:AQ36" si="502">IF(AN34="","",(AN34/AM34)*100)</f>
        <v>101.98660338704775</v>
      </c>
      <c r="AO36" s="29">
        <f t="shared" si="502"/>
        <v>103.0714423214764</v>
      </c>
      <c r="AP36" s="29">
        <f t="shared" si="502"/>
        <v>102.46752164913447</v>
      </c>
      <c r="AQ36" s="29">
        <f t="shared" si="502"/>
        <v>102.0596070903963</v>
      </c>
      <c r="AR36" s="29">
        <f t="shared" ref="AR36" si="503">IF(AR34="","",(AR34/AQ34)*100)</f>
        <v>101.36186867645121</v>
      </c>
      <c r="AS36" s="29">
        <f t="shared" ref="AS36" si="504">IF(AS34="","",(AS34/AR34)*100)</f>
        <v>102.07583165465685</v>
      </c>
      <c r="AT36" s="29">
        <f t="shared" ref="AT36" si="505">IF(AT34="","",(AT34/AS34)*100)</f>
        <v>100.28538101758838</v>
      </c>
      <c r="AU36" s="29">
        <f t="shared" ref="AU36" si="506">IF(AU34="","",(AU34/AT34)*100)</f>
        <v>102.13454914171929</v>
      </c>
      <c r="AV36" s="29">
        <f t="shared" ref="AV36" si="507">IF(AV34="","",(AV34/AU34)*100)</f>
        <v>99.822045543438179</v>
      </c>
      <c r="AW36" s="29">
        <f t="shared" ref="AW36" si="508">IF(AW34="","",(AW34/AV34)*100)</f>
        <v>100.53750305681979</v>
      </c>
      <c r="AX36" s="29">
        <f t="shared" ref="AX36" si="509">IF(AX34="","",(AX34/AW34)*100)</f>
        <v>101.46155257961715</v>
      </c>
      <c r="AY36" s="29">
        <f t="shared" ref="AY36" si="510">IF(AY34="","",(AY34/AX34)*100)</f>
        <v>101.64826521157879</v>
      </c>
      <c r="AZ36" s="29">
        <f t="shared" ref="AZ36" si="511">IF(AZ34="","",(AZ34/AY34)*100)</f>
        <v>99.721153549313627</v>
      </c>
      <c r="BA36" s="29">
        <f t="shared" ref="BA36:BB36" si="512">IF(BA34="","",(BA34/AZ34)*100)</f>
        <v>101.53734877485255</v>
      </c>
      <c r="BB36" s="29">
        <f t="shared" si="512"/>
        <v>101.53021643344056</v>
      </c>
      <c r="BC36" s="29">
        <f t="shared" ref="BC36" si="513">IF(BC34="","",(BC34/BB34)*100)</f>
        <v>100.20048307885847</v>
      </c>
      <c r="BD36" s="29">
        <f t="shared" ref="BD36" si="514">IF(BD34="","",(BD34/BC34)*100)</f>
        <v>99.232768642266407</v>
      </c>
      <c r="BE36" s="29">
        <f t="shared" ref="BE36" si="515">IF(BE34="","",(BE34/BD34)*100)</f>
        <v>99.46217456163005</v>
      </c>
      <c r="BF36" s="29">
        <f t="shared" ref="BF36" si="516">IF(BF34="","",(BF34/BE34)*100)</f>
        <v>98.854433203739504</v>
      </c>
      <c r="BG36" s="29">
        <f t="shared" ref="BG36" si="517">IF(BG34="","",(BG34/BF34)*100)</f>
        <v>99.38834540164143</v>
      </c>
      <c r="BH36" s="29">
        <f t="shared" ref="BH36" si="518">IF(BH34="","",(BH34/BG34)*100)</f>
        <v>101.19981202505789</v>
      </c>
      <c r="BI36" s="29">
        <f t="shared" ref="BI36" si="519">IF(BI34="","",(BI34/BH34)*100)</f>
        <v>100.78824291142143</v>
      </c>
      <c r="BJ36" s="29">
        <f t="shared" ref="BJ36" si="520">IF(BJ34="","",(BJ34/BI34)*100)</f>
        <v>100.19230791874634</v>
      </c>
      <c r="BK36" s="29">
        <f t="shared" ref="BK36" si="521">IF(BK34="","",(BK34/BJ34)*100)</f>
        <v>99.575596802617426</v>
      </c>
      <c r="BL36" s="29">
        <f t="shared" ref="BL36" si="522">IF(BL34="","",(BL34/BK34)*100)</f>
        <v>99.402400520802175</v>
      </c>
      <c r="BM36" s="29">
        <f t="shared" ref="BM36" si="523">IF(BM34="","",(BM34/BL34)*100)</f>
        <v>100.67975024282978</v>
      </c>
      <c r="BN36" s="29">
        <f t="shared" ref="BN36" si="524">IF(BN34="","",(BN34/BM34)*100)</f>
        <v>101.00027352854322</v>
      </c>
      <c r="BO36" s="29">
        <f t="shared" ref="BO36" si="525">IF(BO34="","",(BO34/BN34)*100)</f>
        <v>100.14520843576686</v>
      </c>
      <c r="BP36" s="29">
        <f t="shared" ref="BP36" si="526">IF(BP34="","",(BP34/BO34)*100)</f>
        <v>100.4292432329499</v>
      </c>
      <c r="BQ36" s="29">
        <f t="shared" ref="BQ36" si="527">IF(BQ34="","",(BQ34/BP34)*100)</f>
        <v>99.967796178114767</v>
      </c>
      <c r="BR36" s="29">
        <f t="shared" ref="BR36" si="528">IF(BR34="","",(BR34/BQ34)*100)</f>
        <v>100.6250482278657</v>
      </c>
      <c r="BS36" s="29">
        <f t="shared" ref="BS36" si="529">IF(BS34="","",(BS34/BR34)*100)</f>
        <v>100.2014413274414</v>
      </c>
      <c r="BT36" s="29">
        <f t="shared" ref="BT36" si="530">IF(BT34="","",(BT34/BS34)*100)</f>
        <v>99.375827924151551</v>
      </c>
      <c r="BU36" s="29">
        <f t="shared" ref="BU36" si="531">IF(BU34="","",(BU34/BT34)*100)</f>
        <v>100.76351267131946</v>
      </c>
      <c r="BV36" s="29">
        <f t="shared" ref="BV36" si="532">IF(BV34="","",(BV34/BU34)*100)</f>
        <v>100.39675416688252</v>
      </c>
      <c r="BW36" s="29">
        <f t="shared" ref="BW36" si="533">IF(BW34="","",(BW34/BV34)*100)</f>
        <v>101.01898285232112</v>
      </c>
      <c r="BX36" s="29">
        <f t="shared" ref="BX36" si="534">IF(BX34="","",(BX34/BW34)*100)</f>
        <v>100.8480031825743</v>
      </c>
      <c r="BY36" s="29">
        <f t="shared" ref="BY36" si="535">IF(BY34="","",(BY34/BX34)*100)</f>
        <v>100.63933490871118</v>
      </c>
      <c r="BZ36" s="29">
        <f t="shared" ref="BZ36" si="536">IF(BZ34="","",(BZ34/BY34)*100)</f>
        <v>100.38702254762765</v>
      </c>
      <c r="CA36" s="29">
        <f t="shared" ref="CA36" si="537">IF(CA34="","",(CA34/BZ34)*100)</f>
        <v>100.05547317675916</v>
      </c>
      <c r="CB36" s="29">
        <f t="shared" ref="CB36" si="538">IF(CB34="","",(CB34/CA34)*100)</f>
        <v>100.23108334135995</v>
      </c>
      <c r="CC36" s="29">
        <f t="shared" ref="CC36" si="539">IF(CC34="","",(CC34/CB34)*100)</f>
        <v>99.233917106332342</v>
      </c>
      <c r="CD36" s="29">
        <f t="shared" ref="CD36" si="540">IF(CD34="","",(CD34/CC34)*100)</f>
        <v>99.539242483057393</v>
      </c>
      <c r="CE36" s="29">
        <f t="shared" ref="CE36" si="541">IF(CE34="","",(CE34/CD34)*100)</f>
        <v>100.52627861670483</v>
      </c>
      <c r="CF36" s="29">
        <f t="shared" ref="CF36" si="542">IF(CF34="","",(CF34/CE34)*100)</f>
        <v>100.46135434537369</v>
      </c>
      <c r="CG36" s="29">
        <f t="shared" ref="CG36" si="543">IF(CG34="","",(CG34/CF34)*100)</f>
        <v>100.39039004850363</v>
      </c>
      <c r="CH36" s="29">
        <f t="shared" ref="CH36" si="544">IF(CH34="","",(CH34/CG34)*100)</f>
        <v>99.595302285856192</v>
      </c>
      <c r="CI36" s="29">
        <f t="shared" ref="CI36" si="545">IF(CI34="","",(CI34/CH34)*100)</f>
        <v>0</v>
      </c>
      <c r="CJ36" s="29" t="e">
        <f t="shared" ref="CJ36" si="546">IF(CJ34="","",(CJ34/CI34)*100)</f>
        <v>#DIV/0!</v>
      </c>
      <c r="CK36" s="29" t="e">
        <f t="shared" ref="CK36" si="547">IF(CK34="","",(CK34/CJ34)*100)</f>
        <v>#DIV/0!</v>
      </c>
      <c r="CL36" s="29" t="e">
        <f t="shared" ref="CL36" si="548">IF(CL34="","",(CL34/CK34)*100)</f>
        <v>#DIV/0!</v>
      </c>
      <c r="CM36" s="29" t="e">
        <f t="shared" ref="CM36" si="549">IF(CM34="","",(CM34/CL34)*100)</f>
        <v>#DIV/0!</v>
      </c>
      <c r="CN36" s="29" t="e">
        <f t="shared" ref="CN36" si="550">IF(CN34="","",(CN34/CM34)*100)</f>
        <v>#DIV/0!</v>
      </c>
      <c r="CO36" s="29" t="e">
        <f t="shared" ref="CO36" si="551">IF(CO34="","",(CO34/CN34)*100)</f>
        <v>#DIV/0!</v>
      </c>
      <c r="CP36" s="29" t="e">
        <f t="shared" ref="CP36" si="552">IF(CP34="","",(CP34/CO34)*100)</f>
        <v>#DIV/0!</v>
      </c>
      <c r="CQ36" s="29" t="e">
        <f t="shared" ref="CQ36" si="553">IF(CQ34="","",(CQ34/CP34)*100)</f>
        <v>#DIV/0!</v>
      </c>
      <c r="CR36" s="29" t="e">
        <f t="shared" ref="CR36" si="554">IF(CR34="","",(CR34/CQ34)*100)</f>
        <v>#DIV/0!</v>
      </c>
      <c r="CS36" s="29" t="e">
        <f t="shared" ref="CS36" si="555">IF(CS34="","",(CS34/CR34)*100)</f>
        <v>#DIV/0!</v>
      </c>
      <c r="CT36" s="29" t="e">
        <f t="shared" ref="CT36" si="556">IF(CT34="","",(CT34/CS34)*100)</f>
        <v>#DIV/0!</v>
      </c>
      <c r="CU36" s="29" t="e">
        <f t="shared" ref="CU36" si="557">IF(CU34="","",(CU34/CT34)*100)</f>
        <v>#DIV/0!</v>
      </c>
      <c r="CV36" s="29" t="e">
        <f t="shared" ref="CV36" si="558">IF(CV34="","",(CV34/CU34)*100)</f>
        <v>#DIV/0!</v>
      </c>
      <c r="CW36" s="29" t="e">
        <f t="shared" ref="CW36" si="559">IF(CW34="","",(CW34/CV34)*100)</f>
        <v>#DIV/0!</v>
      </c>
      <c r="CX36" s="29" t="e">
        <f t="shared" ref="CX36" si="560">IF(CX34="","",(CX34/CW34)*100)</f>
        <v>#DIV/0!</v>
      </c>
      <c r="CY36" s="29" t="e">
        <f t="shared" ref="CY36" si="561">IF(CY34="","",(CY34/CX34)*100)</f>
        <v>#DIV/0!</v>
      </c>
      <c r="CZ36" s="29" t="e">
        <f t="shared" ref="CZ36" si="562">IF(CZ34="","",(CZ34/CY34)*100)</f>
        <v>#DIV/0!</v>
      </c>
      <c r="DA36" s="29" t="e">
        <f t="shared" ref="DA36" si="563">IF(DA34="","",(DA34/CZ34)*100)</f>
        <v>#DIV/0!</v>
      </c>
      <c r="DB36" s="29" t="e">
        <f t="shared" ref="DB36" si="564">IF(DB34="","",(DB34/DA34)*100)</f>
        <v>#DIV/0!</v>
      </c>
    </row>
    <row r="37" spans="1:16313" s="47" customFormat="1" ht="13.8" thickBot="1" x14ac:dyDescent="0.3">
      <c r="A37" s="30"/>
      <c r="B37" s="74" t="s">
        <v>75</v>
      </c>
      <c r="C37" s="30" t="s">
        <v>18</v>
      </c>
      <c r="D37" s="31">
        <v>0</v>
      </c>
      <c r="E37" s="31">
        <f t="shared" ref="E37" si="565">IF(E36="","",((E36/D36)-1)*100)</f>
        <v>0.32348646023083738</v>
      </c>
      <c r="F37" s="31">
        <f t="shared" ref="F37" si="566">IF(F36="","",((F36/E36)-1)*100)</f>
        <v>-5.0595054107105408E-2</v>
      </c>
      <c r="G37" s="31">
        <f t="shared" ref="G37:AM37" si="567">IF(G36="","",((G36/F36)-1)*100)</f>
        <v>0.11694078931907548</v>
      </c>
      <c r="H37" s="31">
        <f t="shared" si="567"/>
        <v>0.39261134877983661</v>
      </c>
      <c r="I37" s="31">
        <f t="shared" si="567"/>
        <v>0.13112831891839427</v>
      </c>
      <c r="J37" s="31">
        <f t="shared" si="567"/>
        <v>-1.1085125456360867</v>
      </c>
      <c r="K37" s="31">
        <f t="shared" si="567"/>
        <v>0.86685425551349393</v>
      </c>
      <c r="L37" s="31">
        <f t="shared" si="567"/>
        <v>-9.9832000254473918E-2</v>
      </c>
      <c r="M37" s="31">
        <f t="shared" si="567"/>
        <v>-0.11688454597852393</v>
      </c>
      <c r="N37" s="31">
        <f t="shared" si="567"/>
        <v>-0.19998054194211301</v>
      </c>
      <c r="O37" s="31">
        <f t="shared" si="567"/>
        <v>-0.36985850782503826</v>
      </c>
      <c r="P37" s="31">
        <f t="shared" si="567"/>
        <v>0.1271100815966264</v>
      </c>
      <c r="Q37" s="31">
        <f t="shared" si="567"/>
        <v>0.18663481064375986</v>
      </c>
      <c r="R37" s="31">
        <f t="shared" si="567"/>
        <v>-1.8703608631331914E-2</v>
      </c>
      <c r="S37" s="31">
        <f t="shared" si="567"/>
        <v>0.54163014672576892</v>
      </c>
      <c r="T37" s="31">
        <f t="shared" si="567"/>
        <v>-1.07559967029488</v>
      </c>
      <c r="U37" s="31">
        <f t="shared" si="567"/>
        <v>0.23765400402011583</v>
      </c>
      <c r="V37" s="31">
        <f t="shared" si="567"/>
        <v>9.7941008099744487E-2</v>
      </c>
      <c r="W37" s="31">
        <f t="shared" si="567"/>
        <v>0.14215754312989493</v>
      </c>
      <c r="X37" s="31">
        <f t="shared" si="567"/>
        <v>0.36945673458750328</v>
      </c>
      <c r="Y37" s="31">
        <f t="shared" si="567"/>
        <v>-0.29666863018120715</v>
      </c>
      <c r="Z37" s="31">
        <f t="shared" si="567"/>
        <v>0.24633072478237317</v>
      </c>
      <c r="AA37" s="31">
        <f t="shared" si="567"/>
        <v>-0.52206836399537604</v>
      </c>
      <c r="AB37" s="31">
        <f t="shared" si="567"/>
        <v>0.23903678275092322</v>
      </c>
      <c r="AC37" s="31">
        <f t="shared" si="567"/>
        <v>1.0739470845421151</v>
      </c>
      <c r="AD37" s="31">
        <f t="shared" si="567"/>
        <v>0.11759932844446208</v>
      </c>
      <c r="AE37" s="31">
        <f t="shared" si="567"/>
        <v>0.46436758871402084</v>
      </c>
      <c r="AF37" s="31">
        <f t="shared" si="567"/>
        <v>-0.54867220042422726</v>
      </c>
      <c r="AG37" s="31">
        <f t="shared" si="567"/>
        <v>0.79277052230994904</v>
      </c>
      <c r="AH37" s="31">
        <f t="shared" si="567"/>
        <v>-1.628456082278662</v>
      </c>
      <c r="AI37" s="31">
        <f t="shared" si="567"/>
        <v>0.70625865743525473</v>
      </c>
      <c r="AJ37" s="31">
        <f t="shared" si="567"/>
        <v>-0.56977862317338923</v>
      </c>
      <c r="AK37" s="31">
        <f t="shared" si="567"/>
        <v>0.31202840779114283</v>
      </c>
      <c r="AL37" s="31">
        <f t="shared" si="567"/>
        <v>0.18741718640438165</v>
      </c>
      <c r="AM37" s="31">
        <f t="shared" si="567"/>
        <v>-1.9564807761818237E-2</v>
      </c>
      <c r="AN37" s="31">
        <f t="shared" ref="AN37:AQ37" si="568">IF(AN36="","",((AN36/AM36)-1)*100)</f>
        <v>0.97680760027873959</v>
      </c>
      <c r="AO37" s="31">
        <f t="shared" si="568"/>
        <v>1.0637072893893595</v>
      </c>
      <c r="AP37" s="31">
        <f t="shared" si="568"/>
        <v>-0.58592434406643523</v>
      </c>
      <c r="AQ37" s="31">
        <f t="shared" si="568"/>
        <v>-0.3980915632320392</v>
      </c>
      <c r="AR37" s="31">
        <f t="shared" ref="AR37" si="569">IF(AR36="","",((AR36/AQ36)-1)*100)</f>
        <v>-0.6836577504429231</v>
      </c>
      <c r="AS37" s="31">
        <f t="shared" ref="AS37" si="570">IF(AS36="","",((AS36/AR36)-1)*100)</f>
        <v>0.70437037865256347</v>
      </c>
      <c r="AT37" s="31">
        <f t="shared" ref="AT37" si="571">IF(AT36="","",((AT36/AS36)-1)*100)</f>
        <v>-1.7540397252171602</v>
      </c>
      <c r="AU37" s="31">
        <f t="shared" ref="AU37" si="572">IF(AU36="","",((AU36/AT36)-1)*100)</f>
        <v>1.8439059665202873</v>
      </c>
      <c r="AV37" s="31">
        <f t="shared" ref="AV37" si="573">IF(AV36="","",((AV36/AU36)-1)*100)</f>
        <v>-2.2641736980425153</v>
      </c>
      <c r="AW37" s="31">
        <f t="shared" ref="AW37" si="574">IF(AW36="","",((AW36/AV36)-1)*100)</f>
        <v>0.71673297164629446</v>
      </c>
      <c r="AX37" s="31">
        <f t="shared" ref="AX37" si="575">IF(AX36="","",((AX36/AW36)-1)*100)</f>
        <v>0.91910928230942712</v>
      </c>
      <c r="AY37" s="31">
        <f t="shared" ref="AY37" si="576">IF(AY36="","",((AY36/AX36)-1)*100)</f>
        <v>0.18402303849542889</v>
      </c>
      <c r="AZ37" s="31">
        <f t="shared" ref="AZ37" si="577">IF(AZ36="","",((AZ36/AY36)-1)*100)</f>
        <v>-1.8958628150258283</v>
      </c>
      <c r="BA37" s="31">
        <f t="shared" ref="BA37:BB37" si="578">IF(BA36="","",((BA36/AZ36)-1)*100)</f>
        <v>1.8212737828396497</v>
      </c>
      <c r="BB37" s="31">
        <f t="shared" si="578"/>
        <v>-7.0243526131497092E-3</v>
      </c>
      <c r="BC37" s="31">
        <f t="shared" ref="BC37" si="579">IF(BC36="","",((BC36/BB36)-1)*100)</f>
        <v>-1.3096922288684532</v>
      </c>
      <c r="BD37" s="31">
        <f t="shared" ref="BD37" si="580">IF(BD36="","",((BD36/BC36)-1)*100)</f>
        <v>-0.96577821469230329</v>
      </c>
      <c r="BE37" s="31">
        <f t="shared" ref="BE37" si="581">IF(BE36="","",((BE36/BD36)-1)*100)</f>
        <v>0.23117960176104457</v>
      </c>
      <c r="BF37" s="31">
        <f t="shared" ref="BF37" si="582">IF(BF36="","",((BF36/BE36)-1)*100)</f>
        <v>-0.61102761986564502</v>
      </c>
      <c r="BG37" s="31">
        <f t="shared" ref="BG37" si="583">IF(BG36="","",((BG36/BF36)-1)*100)</f>
        <v>0.54009939726378242</v>
      </c>
      <c r="BH37" s="31">
        <f t="shared" ref="BH37" si="584">IF(BH36="","",((BH36/BG36)-1)*100)</f>
        <v>1.8226147302242479</v>
      </c>
      <c r="BI37" s="31">
        <f t="shared" ref="BI37" si="585">IF(BI36="","",((BI36/BH36)-1)*100)</f>
        <v>-0.40668960287648659</v>
      </c>
      <c r="BJ37" s="31">
        <f t="shared" ref="BJ37" si="586">IF(BJ36="","",((BJ36/BI36)-1)*100)</f>
        <v>-0.5912743148016153</v>
      </c>
      <c r="BK37" s="31">
        <f t="shared" ref="BK37" si="587">IF(BK36="","",((BK36/BJ36)-1)*100)</f>
        <v>-0.61552740818092699</v>
      </c>
      <c r="BL37" s="31">
        <f t="shared" ref="BL37" si="588">IF(BL36="","",((BL36/BK36)-1)*100)</f>
        <v>-0.17393446524710532</v>
      </c>
      <c r="BM37" s="31">
        <f t="shared" ref="BM37" si="589">IF(BM36="","",((BM36/BL36)-1)*100)</f>
        <v>1.2850290489315741</v>
      </c>
      <c r="BN37" s="31">
        <f t="shared" ref="BN37" si="590">IF(BN36="","",((BN36/BM36)-1)*100)</f>
        <v>0.31835923801992738</v>
      </c>
      <c r="BO37" s="31">
        <f t="shared" ref="BO37" si="591">IF(BO36="","",((BO36/BN36)-1)*100)</f>
        <v>-0.84659680900240897</v>
      </c>
      <c r="BP37" s="31">
        <f t="shared" ref="BP37" si="592">IF(BP36="","",((BP36/BO36)-1)*100)</f>
        <v>0.28362295272990057</v>
      </c>
      <c r="BQ37" s="31">
        <f t="shared" ref="BQ37" si="593">IF(BQ36="","",((BQ36/BP36)-1)*100)</f>
        <v>-0.45947479039026851</v>
      </c>
      <c r="BR37" s="31">
        <f t="shared" ref="BR37" si="594">IF(BR36="","",((BR36/BQ36)-1)*100)</f>
        <v>0.65746377821502833</v>
      </c>
      <c r="BS37" s="31">
        <f t="shared" ref="BS37" si="595">IF(BS36="","",((BS36/BR36)-1)*100)</f>
        <v>-0.42097559989739963</v>
      </c>
      <c r="BT37" s="31">
        <f t="shared" ref="BT37" si="596">IF(BT36="","",((BT36/BS36)-1)*100)</f>
        <v>-0.82395362017986251</v>
      </c>
      <c r="BU37" s="31">
        <f t="shared" ref="BU37" si="597">IF(BU36="","",((BU36/BT36)-1)*100)</f>
        <v>1.3964006903439907</v>
      </c>
      <c r="BV37" s="31">
        <f t="shared" ref="BV37" si="598">IF(BV36="","",((BV36/BU36)-1)*100)</f>
        <v>-0.3639794750241343</v>
      </c>
      <c r="BW37" s="31">
        <f t="shared" ref="BW37" si="599">IF(BW36="","",((BW36/BV36)-1)*100)</f>
        <v>0.61976972323658508</v>
      </c>
      <c r="BX37" s="31">
        <f t="shared" ref="BX37" si="600">IF(BX36="","",((BX36/BW36)-1)*100)</f>
        <v>-0.16925499041775538</v>
      </c>
      <c r="BY37" s="31">
        <f t="shared" ref="BY37" si="601">IF(BY36="","",((BY36/BX36)-1)*100)</f>
        <v>-0.20691363961401477</v>
      </c>
      <c r="BZ37" s="31">
        <f t="shared" ref="BZ37" si="602">IF(BZ36="","",((BZ36/BY36)-1)*100)</f>
        <v>-0.25070948780852031</v>
      </c>
      <c r="CA37" s="31">
        <f t="shared" ref="CA37" si="603">IF(CA36="","",((CA36/BZ36)-1)*100)</f>
        <v>-0.33027114706105642</v>
      </c>
      <c r="CB37" s="31">
        <f t="shared" ref="CB37" si="604">IF(CB36="","",((CB36/CA36)-1)*100)</f>
        <v>0.17551280207386277</v>
      </c>
      <c r="CC37" s="31">
        <f t="shared" ref="CC37" si="605">IF(CC36="","",((CC36/CB36)-1)*100)</f>
        <v>-0.99486726251528657</v>
      </c>
      <c r="CD37" s="31">
        <f t="shared" ref="CD37" si="606">IF(CD36="","",((CD36/CC36)-1)*100)</f>
        <v>0.3076824795678279</v>
      </c>
      <c r="CE37" s="31">
        <f t="shared" ref="CE37" si="607">IF(CE36="","",((CE36/CD36)-1)*100)</f>
        <v>0.99160502835395903</v>
      </c>
      <c r="CF37" s="31">
        <f t="shared" ref="CF37" si="608">IF(CF36="","",((CF36/CE36)-1)*100)</f>
        <v>-6.4584377562293405E-2</v>
      </c>
      <c r="CG37" s="31">
        <f t="shared" ref="CG37" si="609">IF(CG36="","",((CG36/CF36)-1)*100)</f>
        <v>-7.0638403525891125E-2</v>
      </c>
      <c r="CH37" s="31">
        <f t="shared" ref="CH37" si="610">IF(CH36="","",((CH36/CG36)-1)*100)</f>
        <v>-0.79199588951023303</v>
      </c>
      <c r="CI37" s="31">
        <f t="shared" ref="CI37" si="611">IF(CI36="","",((CI36/CH36)-1)*100)</f>
        <v>-100</v>
      </c>
      <c r="CJ37" s="31" t="e">
        <f t="shared" ref="CJ37" si="612">IF(CJ36="","",((CJ36/CI36)-1)*100)</f>
        <v>#DIV/0!</v>
      </c>
      <c r="CK37" s="31" t="e">
        <f t="shared" ref="CK37" si="613">IF(CK36="","",((CK36/CJ36)-1)*100)</f>
        <v>#DIV/0!</v>
      </c>
      <c r="CL37" s="31" t="e">
        <f t="shared" ref="CL37" si="614">IF(CL36="","",((CL36/CK36)-1)*100)</f>
        <v>#DIV/0!</v>
      </c>
      <c r="CM37" s="31" t="e">
        <f t="shared" ref="CM37" si="615">IF(CM36="","",((CM36/CL36)-1)*100)</f>
        <v>#DIV/0!</v>
      </c>
      <c r="CN37" s="31" t="e">
        <f t="shared" ref="CN37" si="616">IF(CN36="","",((CN36/CM36)-1)*100)</f>
        <v>#DIV/0!</v>
      </c>
      <c r="CO37" s="31" t="e">
        <f t="shared" ref="CO37" si="617">IF(CO36="","",((CO36/CN36)-1)*100)</f>
        <v>#DIV/0!</v>
      </c>
      <c r="CP37" s="31" t="e">
        <f t="shared" ref="CP37" si="618">IF(CP36="","",((CP36/CO36)-1)*100)</f>
        <v>#DIV/0!</v>
      </c>
      <c r="CQ37" s="31" t="e">
        <f t="shared" ref="CQ37" si="619">IF(CQ36="","",((CQ36/CP36)-1)*100)</f>
        <v>#DIV/0!</v>
      </c>
      <c r="CR37" s="31" t="e">
        <f t="shared" ref="CR37" si="620">IF(CR36="","",((CR36/CQ36)-1)*100)</f>
        <v>#DIV/0!</v>
      </c>
      <c r="CS37" s="31" t="e">
        <f t="shared" ref="CS37" si="621">IF(CS36="","",((CS36/CR36)-1)*100)</f>
        <v>#DIV/0!</v>
      </c>
      <c r="CT37" s="31" t="e">
        <f t="shared" ref="CT37" si="622">IF(CT36="","",((CT36/CS36)-1)*100)</f>
        <v>#DIV/0!</v>
      </c>
      <c r="CU37" s="31" t="e">
        <f t="shared" ref="CU37" si="623">IF(CU36="","",((CU36/CT36)-1)*100)</f>
        <v>#DIV/0!</v>
      </c>
      <c r="CV37" s="31" t="e">
        <f t="shared" ref="CV37" si="624">IF(CV36="","",((CV36/CU36)-1)*100)</f>
        <v>#DIV/0!</v>
      </c>
      <c r="CW37" s="31" t="e">
        <f t="shared" ref="CW37" si="625">IF(CW36="","",((CW36/CV36)-1)*100)</f>
        <v>#DIV/0!</v>
      </c>
      <c r="CX37" s="31" t="e">
        <f t="shared" ref="CX37" si="626">IF(CX36="","",((CX36/CW36)-1)*100)</f>
        <v>#DIV/0!</v>
      </c>
      <c r="CY37" s="31" t="e">
        <f t="shared" ref="CY37" si="627">IF(CY36="","",((CY36/CX36)-1)*100)</f>
        <v>#DIV/0!</v>
      </c>
      <c r="CZ37" s="31" t="e">
        <f t="shared" ref="CZ37" si="628">IF(CZ36="","",((CZ36/CY36)-1)*100)</f>
        <v>#DIV/0!</v>
      </c>
      <c r="DA37" s="31" t="e">
        <f t="shared" ref="DA37" si="629">IF(DA36="","",((DA36/CZ36)-1)*100)</f>
        <v>#DIV/0!</v>
      </c>
      <c r="DB37" s="31" t="e">
        <f t="shared" ref="DB37" si="630">IF(DB36="","",((DB36/DA36)-1)*100)</f>
        <v>#DIV/0!</v>
      </c>
    </row>
    <row r="38" spans="1:16313" ht="4.5" customHeight="1" thickBot="1" x14ac:dyDescent="0.3"/>
    <row r="39" spans="1:16313" s="7" customFormat="1" ht="16.2" thickBot="1" x14ac:dyDescent="0.3">
      <c r="A39" s="4"/>
      <c r="B39" s="32" t="s">
        <v>46</v>
      </c>
      <c r="C39" s="4" t="s">
        <v>5</v>
      </c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</row>
    <row r="40" spans="1:16313" s="47" customFormat="1" ht="4.5" customHeight="1" thickBot="1" x14ac:dyDescent="0.3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  <c r="AMI40"/>
      <c r="AMJ40"/>
      <c r="AMK40"/>
      <c r="AML40"/>
      <c r="AMM40"/>
      <c r="AMN40"/>
      <c r="AMO40"/>
      <c r="AMP40"/>
      <c r="AMQ40"/>
      <c r="AMR40"/>
      <c r="AMS40"/>
      <c r="AMT40"/>
      <c r="AMU40"/>
      <c r="AMV40"/>
      <c r="AMW40"/>
      <c r="AMX40"/>
      <c r="AMY40"/>
      <c r="AMZ40"/>
      <c r="ANA40"/>
      <c r="ANB40"/>
      <c r="ANC40"/>
      <c r="AND40"/>
      <c r="ANE40"/>
      <c r="ANF40"/>
      <c r="ANG40"/>
      <c r="ANH40"/>
      <c r="ANI40"/>
      <c r="ANJ40"/>
      <c r="ANK40"/>
      <c r="ANL40"/>
      <c r="ANM40"/>
      <c r="ANN40"/>
      <c r="ANO40"/>
      <c r="ANP40"/>
      <c r="ANQ40"/>
      <c r="ANR40"/>
      <c r="ANS40"/>
      <c r="ANT40"/>
      <c r="ANU40"/>
      <c r="ANV40"/>
      <c r="ANW40"/>
      <c r="ANX40"/>
      <c r="ANY40"/>
      <c r="ANZ40"/>
      <c r="AOA40"/>
      <c r="AOB40"/>
      <c r="AOC40"/>
      <c r="AOD40"/>
      <c r="AOE40"/>
      <c r="AOF40"/>
      <c r="AOG40"/>
      <c r="AOH40"/>
      <c r="AOI40"/>
      <c r="AOJ40"/>
      <c r="AOK40"/>
      <c r="AOL40"/>
      <c r="AOM40"/>
      <c r="AON40"/>
      <c r="AOO40"/>
      <c r="AOP40"/>
      <c r="AOQ40"/>
      <c r="AOR40"/>
      <c r="AOS40"/>
      <c r="AOT40"/>
      <c r="AOU40"/>
      <c r="AOV40"/>
      <c r="AOW40"/>
      <c r="AOX40"/>
      <c r="AOY40"/>
      <c r="AOZ40"/>
      <c r="APA40"/>
      <c r="APB40"/>
      <c r="APC40"/>
      <c r="APD40"/>
      <c r="APE40"/>
      <c r="APF40"/>
      <c r="APG40"/>
      <c r="APH40"/>
      <c r="API40"/>
      <c r="APJ40"/>
      <c r="APK40"/>
      <c r="APL40"/>
      <c r="APM40"/>
      <c r="APN40"/>
      <c r="APO40"/>
      <c r="APP40"/>
      <c r="APQ40"/>
      <c r="APR40"/>
      <c r="APS40"/>
      <c r="APT40"/>
      <c r="APU40"/>
      <c r="APV40"/>
      <c r="APW40"/>
      <c r="APX40"/>
      <c r="APY40"/>
      <c r="APZ40"/>
      <c r="AQA40"/>
      <c r="AQB40"/>
      <c r="AQC40"/>
      <c r="AQD40"/>
      <c r="AQE40"/>
      <c r="AQF40"/>
      <c r="AQG40"/>
      <c r="AQH40"/>
      <c r="AQI40"/>
      <c r="AQJ40"/>
      <c r="AQK40"/>
      <c r="AQL40"/>
      <c r="AQM40"/>
      <c r="AQN40"/>
      <c r="AQO40"/>
      <c r="AQP40"/>
      <c r="AQQ40"/>
      <c r="AQR40"/>
      <c r="AQS40"/>
      <c r="AQT40"/>
      <c r="AQU40"/>
      <c r="AQV40"/>
      <c r="AQW40"/>
      <c r="AQX40"/>
      <c r="AQY40"/>
      <c r="AQZ40"/>
      <c r="ARA40"/>
      <c r="ARB40"/>
      <c r="ARC40"/>
      <c r="ARD40"/>
      <c r="ARE40"/>
      <c r="ARF40"/>
      <c r="ARG40"/>
      <c r="ARH40"/>
      <c r="ARI40"/>
      <c r="ARJ40"/>
      <c r="ARK40"/>
      <c r="ARL40"/>
      <c r="ARM40"/>
      <c r="ARN40"/>
      <c r="ARO40"/>
      <c r="ARP40"/>
      <c r="ARQ40"/>
      <c r="ARR40"/>
      <c r="ARS40"/>
      <c r="ART40"/>
      <c r="ARU40"/>
      <c r="ARV40"/>
      <c r="ARW40"/>
      <c r="ARX40"/>
      <c r="ARY40"/>
      <c r="ARZ40"/>
      <c r="ASA40"/>
      <c r="ASB40"/>
      <c r="ASC40"/>
      <c r="ASD40"/>
      <c r="ASE40"/>
      <c r="ASF40"/>
      <c r="ASG40"/>
      <c r="ASH40"/>
      <c r="ASI40"/>
      <c r="ASJ40"/>
      <c r="ASK40"/>
      <c r="ASL40"/>
      <c r="ASM40"/>
      <c r="ASN40"/>
      <c r="ASO40"/>
      <c r="ASP40"/>
      <c r="ASQ40"/>
      <c r="ASR40"/>
      <c r="ASS40"/>
      <c r="AST40"/>
      <c r="ASU40"/>
      <c r="ASV40"/>
      <c r="ASW40"/>
      <c r="ASX40"/>
      <c r="ASY40"/>
      <c r="ASZ40"/>
      <c r="ATA40"/>
      <c r="ATB40"/>
      <c r="ATC40"/>
      <c r="ATD40"/>
      <c r="ATE40"/>
      <c r="ATF40"/>
      <c r="ATG40"/>
      <c r="ATH40"/>
      <c r="ATI40"/>
      <c r="ATJ40"/>
      <c r="ATK40"/>
      <c r="ATL40"/>
      <c r="ATM40"/>
      <c r="ATN40"/>
      <c r="ATO40"/>
      <c r="ATP40"/>
      <c r="ATQ40"/>
      <c r="ATR40"/>
      <c r="ATS40"/>
      <c r="ATT40"/>
      <c r="ATU40"/>
      <c r="ATV40"/>
      <c r="ATW40"/>
      <c r="ATX40"/>
      <c r="ATY40"/>
      <c r="ATZ40"/>
      <c r="AUA40"/>
      <c r="AUB40"/>
      <c r="AUC40"/>
      <c r="AUD40"/>
      <c r="AUE40"/>
      <c r="AUF40"/>
      <c r="AUG40"/>
      <c r="AUH40"/>
      <c r="AUI40"/>
      <c r="AUJ40"/>
      <c r="AUK40"/>
      <c r="AUL40"/>
      <c r="AUM40"/>
      <c r="AUN40"/>
      <c r="AUO40"/>
      <c r="AUP40"/>
      <c r="AUQ40"/>
      <c r="AUR40"/>
      <c r="AUS40"/>
      <c r="AUT40"/>
      <c r="AUU40"/>
      <c r="AUV40"/>
      <c r="AUW40"/>
      <c r="AUX40"/>
      <c r="AUY40"/>
      <c r="AUZ40"/>
      <c r="AVA40"/>
      <c r="AVB40"/>
      <c r="AVC40"/>
      <c r="AVD40"/>
      <c r="AVE40"/>
      <c r="AVF40"/>
      <c r="AVG40"/>
      <c r="AVH40"/>
      <c r="AVI40"/>
      <c r="AVJ40"/>
      <c r="AVK40"/>
      <c r="AVL40"/>
      <c r="AVM40"/>
      <c r="AVN40"/>
      <c r="AVO40"/>
      <c r="AVP40"/>
      <c r="AVQ40"/>
      <c r="AVR40"/>
      <c r="AVS40"/>
      <c r="AVT40"/>
      <c r="AVU40"/>
      <c r="AVV40"/>
      <c r="AVW40"/>
      <c r="AVX40"/>
      <c r="AVY40"/>
      <c r="AVZ40"/>
      <c r="AWA40"/>
      <c r="AWB40"/>
      <c r="AWC40"/>
      <c r="AWD40"/>
      <c r="AWE40"/>
      <c r="AWF40"/>
      <c r="AWG40"/>
      <c r="AWH40"/>
      <c r="AWI40"/>
      <c r="AWJ40"/>
      <c r="AWK40"/>
      <c r="AWL40"/>
      <c r="AWM40"/>
      <c r="AWN40"/>
      <c r="AWO40"/>
      <c r="AWP40"/>
      <c r="AWQ40"/>
      <c r="AWR40"/>
      <c r="AWS40"/>
      <c r="AWT40"/>
      <c r="AWU40"/>
      <c r="AWV40"/>
      <c r="AWW40"/>
      <c r="AWX40"/>
      <c r="AWY40"/>
      <c r="AWZ40"/>
      <c r="AXA40"/>
      <c r="AXB40"/>
      <c r="AXC40"/>
      <c r="AXD40"/>
      <c r="AXE40"/>
      <c r="AXF40"/>
      <c r="AXG40"/>
      <c r="AXH40"/>
      <c r="AXI40"/>
      <c r="AXJ40"/>
      <c r="AXK40"/>
      <c r="AXL40"/>
      <c r="AXM40"/>
      <c r="AXN40"/>
      <c r="AXO40"/>
      <c r="AXP40"/>
      <c r="AXQ40"/>
      <c r="AXR40"/>
      <c r="AXS40"/>
      <c r="AXT40"/>
      <c r="AXU40"/>
      <c r="AXV40"/>
      <c r="AXW40"/>
      <c r="AXX40"/>
      <c r="AXY40"/>
      <c r="AXZ40"/>
      <c r="AYA40"/>
      <c r="AYB40"/>
      <c r="AYC40"/>
      <c r="AYD40"/>
      <c r="AYE40"/>
      <c r="AYF40"/>
      <c r="AYG40"/>
      <c r="AYH40"/>
      <c r="AYI40"/>
      <c r="AYJ40"/>
      <c r="AYK40"/>
      <c r="AYL40"/>
      <c r="AYM40"/>
      <c r="AYN40"/>
      <c r="AYO40"/>
      <c r="AYP40"/>
      <c r="AYQ40"/>
      <c r="AYR40"/>
      <c r="AYS40"/>
      <c r="AYT40"/>
      <c r="AYU40"/>
      <c r="AYV40"/>
      <c r="AYW40"/>
      <c r="AYX40"/>
      <c r="AYY40"/>
      <c r="AYZ40"/>
      <c r="AZA40"/>
      <c r="AZB40"/>
      <c r="AZC40"/>
      <c r="AZD40"/>
      <c r="AZE40"/>
      <c r="AZF40"/>
      <c r="AZG40"/>
      <c r="AZH40"/>
      <c r="AZI40"/>
      <c r="AZJ40"/>
      <c r="AZK40"/>
      <c r="AZL40"/>
      <c r="AZM40"/>
      <c r="AZN40"/>
      <c r="AZO40"/>
      <c r="AZP40"/>
      <c r="AZQ40"/>
      <c r="AZR40"/>
      <c r="AZS40"/>
      <c r="AZT40"/>
      <c r="AZU40"/>
      <c r="AZV40"/>
      <c r="AZW40"/>
      <c r="AZX40"/>
      <c r="AZY40"/>
      <c r="AZZ40"/>
      <c r="BAA40"/>
      <c r="BAB40"/>
      <c r="BAC40"/>
      <c r="BAD40"/>
      <c r="BAE40"/>
      <c r="BAF40"/>
      <c r="BAG40"/>
      <c r="BAH40"/>
      <c r="BAI40"/>
      <c r="BAJ40"/>
      <c r="BAK40"/>
      <c r="BAL40"/>
      <c r="BAM40"/>
      <c r="BAN40"/>
      <c r="BAO40"/>
      <c r="BAP40"/>
      <c r="BAQ40"/>
      <c r="BAR40"/>
      <c r="BAS40"/>
      <c r="BAT40"/>
      <c r="BAU40"/>
      <c r="BAV40"/>
      <c r="BAW40"/>
      <c r="BAX40"/>
      <c r="BAY40"/>
      <c r="BAZ40"/>
      <c r="BBA40"/>
      <c r="BBB40"/>
      <c r="BBC40"/>
      <c r="BBD40"/>
      <c r="BBE40"/>
      <c r="BBF40"/>
      <c r="BBG40"/>
      <c r="BBH40"/>
      <c r="BBI40"/>
      <c r="BBJ40"/>
      <c r="BBK40"/>
      <c r="BBL40"/>
      <c r="BBM40"/>
      <c r="BBN40"/>
      <c r="BBO40"/>
      <c r="BBP40"/>
      <c r="BBQ40"/>
      <c r="BBR40"/>
      <c r="BBS40"/>
      <c r="BBT40"/>
      <c r="BBU40"/>
      <c r="BBV40"/>
      <c r="BBW40"/>
      <c r="BBX40"/>
      <c r="BBY40"/>
      <c r="BBZ40"/>
      <c r="BCA40"/>
      <c r="BCB40"/>
      <c r="BCC40"/>
      <c r="BCD40"/>
      <c r="BCE40"/>
      <c r="BCF40"/>
      <c r="BCG40"/>
      <c r="BCH40"/>
      <c r="BCI40"/>
      <c r="BCJ40"/>
      <c r="BCK40"/>
      <c r="BCL40"/>
      <c r="BCM40"/>
      <c r="BCN40"/>
      <c r="BCO40"/>
      <c r="BCP40"/>
      <c r="BCQ40"/>
      <c r="BCR40"/>
      <c r="BCS40"/>
      <c r="BCT40"/>
      <c r="BCU40"/>
      <c r="BCV40"/>
      <c r="BCW40"/>
      <c r="BCX40"/>
      <c r="BCY40"/>
      <c r="BCZ40"/>
      <c r="BDA40"/>
      <c r="BDB40"/>
      <c r="BDC40"/>
      <c r="BDD40"/>
      <c r="BDE40"/>
      <c r="BDF40"/>
      <c r="BDG40"/>
      <c r="BDH40"/>
      <c r="BDI40"/>
      <c r="BDJ40"/>
      <c r="BDK40"/>
      <c r="BDL40"/>
      <c r="BDM40"/>
      <c r="BDN40"/>
      <c r="BDO40"/>
      <c r="BDP40"/>
      <c r="BDQ40"/>
      <c r="BDR40"/>
      <c r="BDS40"/>
      <c r="BDT40"/>
      <c r="BDU40"/>
      <c r="BDV40"/>
      <c r="BDW40"/>
      <c r="BDX40"/>
      <c r="BDY40"/>
      <c r="BDZ40"/>
      <c r="BEA40"/>
      <c r="BEB40"/>
      <c r="BEC40"/>
      <c r="BED40"/>
      <c r="BEE40"/>
      <c r="BEF40"/>
      <c r="BEG40"/>
      <c r="BEH40"/>
      <c r="BEI40"/>
      <c r="BEJ40"/>
      <c r="BEK40"/>
      <c r="BEL40"/>
      <c r="BEM40"/>
      <c r="BEN40"/>
      <c r="BEO40"/>
      <c r="BEP40"/>
      <c r="BEQ40"/>
      <c r="BER40"/>
      <c r="BES40"/>
      <c r="BET40"/>
      <c r="BEU40"/>
      <c r="BEV40"/>
      <c r="BEW40"/>
      <c r="BEX40"/>
      <c r="BEY40"/>
      <c r="BEZ40"/>
      <c r="BFA40"/>
      <c r="BFB40"/>
      <c r="BFC40"/>
      <c r="BFD40"/>
      <c r="BFE40"/>
      <c r="BFF40"/>
      <c r="BFG40"/>
      <c r="BFH40"/>
      <c r="BFI40"/>
      <c r="BFJ40"/>
      <c r="BFK40"/>
      <c r="BFL40"/>
      <c r="BFM40"/>
      <c r="BFN40"/>
      <c r="BFO40"/>
      <c r="BFP40"/>
      <c r="BFQ40"/>
      <c r="BFR40"/>
      <c r="BFS40"/>
      <c r="BFT40"/>
      <c r="BFU40"/>
      <c r="BFV40"/>
      <c r="BFW40"/>
      <c r="BFX40"/>
      <c r="BFY40"/>
      <c r="BFZ40"/>
      <c r="BGA40"/>
      <c r="BGB40"/>
      <c r="BGC40"/>
      <c r="BGD40"/>
      <c r="BGE40"/>
      <c r="BGF40"/>
      <c r="BGG40"/>
      <c r="BGH40"/>
      <c r="BGI40"/>
      <c r="BGJ40"/>
      <c r="BGK40"/>
      <c r="BGL40"/>
      <c r="BGM40"/>
      <c r="BGN40"/>
      <c r="BGO40"/>
      <c r="BGP40"/>
      <c r="BGQ40"/>
      <c r="BGR40"/>
      <c r="BGS40"/>
      <c r="BGT40"/>
      <c r="BGU40"/>
      <c r="BGV40"/>
      <c r="BGW40"/>
      <c r="BGX40"/>
      <c r="BGY40"/>
      <c r="BGZ40"/>
      <c r="BHA40"/>
      <c r="BHB40"/>
      <c r="BHC40"/>
      <c r="BHD40"/>
      <c r="BHE40"/>
      <c r="BHF40"/>
      <c r="BHG40"/>
      <c r="BHH40"/>
      <c r="BHI40"/>
      <c r="BHJ40"/>
      <c r="BHK40"/>
      <c r="BHL40"/>
      <c r="BHM40"/>
      <c r="BHN40"/>
      <c r="BHO40"/>
      <c r="BHP40"/>
      <c r="BHQ40"/>
      <c r="BHR40"/>
      <c r="BHS40"/>
      <c r="BHT40"/>
      <c r="BHU40"/>
      <c r="BHV40"/>
      <c r="BHW40"/>
      <c r="BHX40"/>
      <c r="BHY40"/>
      <c r="BHZ40"/>
      <c r="BIA40"/>
      <c r="BIB40"/>
      <c r="BIC40"/>
      <c r="BID40"/>
      <c r="BIE40"/>
      <c r="BIF40"/>
      <c r="BIG40"/>
      <c r="BIH40"/>
      <c r="BII40"/>
      <c r="BIJ40"/>
      <c r="BIK40"/>
      <c r="BIL40"/>
      <c r="BIM40"/>
      <c r="BIN40"/>
      <c r="BIO40"/>
      <c r="BIP40"/>
      <c r="BIQ40"/>
      <c r="BIR40"/>
      <c r="BIS40"/>
      <c r="BIT40"/>
      <c r="BIU40"/>
      <c r="BIV40"/>
      <c r="BIW40"/>
      <c r="BIX40"/>
      <c r="BIY40"/>
      <c r="BIZ40"/>
      <c r="BJA40"/>
      <c r="BJB40"/>
      <c r="BJC40"/>
      <c r="BJD40"/>
      <c r="BJE40"/>
      <c r="BJF40"/>
      <c r="BJG40"/>
      <c r="BJH40"/>
      <c r="BJI40"/>
      <c r="BJJ40"/>
      <c r="BJK40"/>
      <c r="BJL40"/>
      <c r="BJM40"/>
      <c r="BJN40"/>
      <c r="BJO40"/>
      <c r="BJP40"/>
      <c r="BJQ40"/>
      <c r="BJR40"/>
      <c r="BJS40"/>
      <c r="BJT40"/>
      <c r="BJU40"/>
      <c r="BJV40"/>
      <c r="BJW40"/>
      <c r="BJX40"/>
      <c r="BJY40"/>
      <c r="BJZ40"/>
      <c r="BKA40"/>
      <c r="BKB40"/>
      <c r="BKC40"/>
      <c r="BKD40"/>
      <c r="BKE40"/>
      <c r="BKF40"/>
      <c r="BKG40"/>
      <c r="BKH40"/>
      <c r="BKI40"/>
      <c r="BKJ40"/>
      <c r="BKK40"/>
      <c r="BKL40"/>
      <c r="BKM40"/>
      <c r="BKN40"/>
      <c r="BKO40"/>
      <c r="BKP40"/>
      <c r="BKQ40"/>
      <c r="BKR40"/>
      <c r="BKS40"/>
      <c r="BKT40"/>
      <c r="BKU40"/>
      <c r="BKV40"/>
      <c r="BKW40"/>
      <c r="BKX40"/>
      <c r="BKY40"/>
      <c r="BKZ40"/>
      <c r="BLA40"/>
      <c r="BLB40"/>
      <c r="BLC40"/>
      <c r="BLD40"/>
      <c r="BLE40"/>
      <c r="BLF40"/>
      <c r="BLG40"/>
      <c r="BLH40"/>
      <c r="BLI40"/>
      <c r="BLJ40"/>
      <c r="BLK40"/>
      <c r="BLL40"/>
      <c r="BLM40"/>
      <c r="BLN40"/>
      <c r="BLO40"/>
      <c r="BLP40"/>
      <c r="BLQ40"/>
      <c r="BLR40"/>
      <c r="BLS40"/>
      <c r="BLT40"/>
      <c r="BLU40"/>
      <c r="BLV40"/>
      <c r="BLW40"/>
      <c r="BLX40"/>
      <c r="BLY40"/>
      <c r="BLZ40"/>
      <c r="BMA40"/>
      <c r="BMB40"/>
      <c r="BMC40"/>
      <c r="BMD40"/>
      <c r="BME40"/>
      <c r="BMF40"/>
      <c r="BMG40"/>
      <c r="BMH40"/>
      <c r="BMI40"/>
      <c r="BMJ40"/>
      <c r="BMK40"/>
      <c r="BML40"/>
      <c r="BMM40"/>
      <c r="BMN40"/>
      <c r="BMO40"/>
      <c r="BMP40"/>
      <c r="BMQ40"/>
      <c r="BMR40"/>
      <c r="BMS40"/>
      <c r="BMT40"/>
      <c r="BMU40"/>
      <c r="BMV40"/>
      <c r="BMW40"/>
      <c r="BMX40"/>
      <c r="BMY40"/>
      <c r="BMZ40"/>
      <c r="BNA40"/>
      <c r="BNB40"/>
      <c r="BNC40"/>
      <c r="BND40"/>
      <c r="BNE40"/>
      <c r="BNF40"/>
      <c r="BNG40"/>
      <c r="BNH40"/>
      <c r="BNI40"/>
      <c r="BNJ40"/>
      <c r="BNK40"/>
      <c r="BNL40"/>
      <c r="BNM40"/>
      <c r="BNN40"/>
      <c r="BNO40"/>
      <c r="BNP40"/>
      <c r="BNQ40"/>
      <c r="BNR40"/>
      <c r="BNS40"/>
      <c r="BNT40"/>
      <c r="BNU40"/>
      <c r="BNV40"/>
      <c r="BNW40"/>
      <c r="BNX40"/>
      <c r="BNY40"/>
      <c r="BNZ40"/>
      <c r="BOA40"/>
      <c r="BOB40"/>
      <c r="BOC40"/>
      <c r="BOD40"/>
      <c r="BOE40"/>
      <c r="BOF40"/>
      <c r="BOG40"/>
      <c r="BOH40"/>
      <c r="BOI40"/>
      <c r="BOJ40"/>
      <c r="BOK40"/>
      <c r="BOL40"/>
      <c r="BOM40"/>
      <c r="BON40"/>
      <c r="BOO40"/>
      <c r="BOP40"/>
      <c r="BOQ40"/>
      <c r="BOR40"/>
      <c r="BOS40"/>
      <c r="BOT40"/>
      <c r="BOU40"/>
      <c r="BOV40"/>
      <c r="BOW40"/>
      <c r="BOX40"/>
      <c r="BOY40"/>
      <c r="BOZ40"/>
      <c r="BPA40"/>
      <c r="BPB40"/>
      <c r="BPC40"/>
      <c r="BPD40"/>
      <c r="BPE40"/>
      <c r="BPF40"/>
      <c r="BPG40"/>
      <c r="BPH40"/>
      <c r="BPI40"/>
      <c r="BPJ40"/>
      <c r="BPK40"/>
      <c r="BPL40"/>
      <c r="BPM40"/>
      <c r="BPN40"/>
      <c r="BPO40"/>
      <c r="BPP40"/>
      <c r="BPQ40"/>
      <c r="BPR40"/>
      <c r="BPS40"/>
      <c r="BPT40"/>
      <c r="BPU40"/>
      <c r="BPV40"/>
      <c r="BPW40"/>
      <c r="BPX40"/>
      <c r="BPY40"/>
      <c r="BPZ40"/>
      <c r="BQA40"/>
      <c r="BQB40"/>
      <c r="BQC40"/>
      <c r="BQD40"/>
      <c r="BQE40"/>
      <c r="BQF40"/>
      <c r="BQG40"/>
      <c r="BQH40"/>
      <c r="BQI40"/>
      <c r="BQJ40"/>
      <c r="BQK40"/>
      <c r="BQL40"/>
      <c r="BQM40"/>
      <c r="BQN40"/>
      <c r="BQO40"/>
      <c r="BQP40"/>
      <c r="BQQ40"/>
      <c r="BQR40"/>
      <c r="BQS40"/>
      <c r="BQT40"/>
      <c r="BQU40"/>
      <c r="BQV40"/>
      <c r="BQW40"/>
      <c r="BQX40"/>
      <c r="BQY40"/>
      <c r="BQZ40"/>
      <c r="BRA40"/>
      <c r="BRB40"/>
      <c r="BRC40"/>
      <c r="BRD40"/>
      <c r="BRE40"/>
      <c r="BRF40"/>
      <c r="BRG40"/>
      <c r="BRH40"/>
      <c r="BRI40"/>
      <c r="BRJ40"/>
      <c r="BRK40"/>
      <c r="BRL40"/>
      <c r="BRM40"/>
      <c r="BRN40"/>
      <c r="BRO40"/>
      <c r="BRP40"/>
      <c r="BRQ40"/>
      <c r="BRR40"/>
      <c r="BRS40"/>
      <c r="BRT40"/>
      <c r="BRU40"/>
      <c r="BRV40"/>
      <c r="BRW40"/>
      <c r="BRX40"/>
      <c r="BRY40"/>
      <c r="BRZ40"/>
      <c r="BSA40"/>
      <c r="BSB40"/>
      <c r="BSC40"/>
      <c r="BSD40"/>
      <c r="BSE40"/>
      <c r="BSF40"/>
      <c r="BSG40"/>
      <c r="BSH40"/>
      <c r="BSI40"/>
      <c r="BSJ40"/>
      <c r="BSK40"/>
      <c r="BSL40"/>
      <c r="BSM40"/>
      <c r="BSN40"/>
      <c r="BSO40"/>
      <c r="BSP40"/>
      <c r="BSQ40"/>
      <c r="BSR40"/>
      <c r="BSS40"/>
      <c r="BST40"/>
      <c r="BSU40"/>
      <c r="BSV40"/>
      <c r="BSW40"/>
      <c r="BSX40"/>
      <c r="BSY40"/>
      <c r="BSZ40"/>
      <c r="BTA40"/>
      <c r="BTB40"/>
      <c r="BTC40"/>
      <c r="BTD40"/>
      <c r="BTE40"/>
      <c r="BTF40"/>
      <c r="BTG40"/>
      <c r="BTH40"/>
      <c r="BTI40"/>
      <c r="BTJ40"/>
      <c r="BTK40"/>
      <c r="BTL40"/>
      <c r="BTM40"/>
      <c r="BTN40"/>
      <c r="BTO40"/>
      <c r="BTP40"/>
      <c r="BTQ40"/>
      <c r="BTR40"/>
      <c r="BTS40"/>
      <c r="BTT40"/>
      <c r="BTU40"/>
      <c r="BTV40"/>
      <c r="BTW40"/>
      <c r="BTX40"/>
      <c r="BTY40"/>
      <c r="BTZ40"/>
      <c r="BUA40"/>
      <c r="BUB40"/>
      <c r="BUC40"/>
      <c r="BUD40"/>
      <c r="BUE40"/>
      <c r="BUF40"/>
      <c r="BUG40"/>
      <c r="BUH40"/>
      <c r="BUI40"/>
      <c r="BUJ40"/>
      <c r="BUK40"/>
      <c r="BUL40"/>
      <c r="BUM40"/>
      <c r="BUN40"/>
      <c r="BUO40"/>
      <c r="BUP40"/>
      <c r="BUQ40"/>
      <c r="BUR40"/>
      <c r="BUS40"/>
      <c r="BUT40"/>
      <c r="BUU40"/>
      <c r="BUV40"/>
      <c r="BUW40"/>
      <c r="BUX40"/>
      <c r="BUY40"/>
      <c r="BUZ40"/>
      <c r="BVA40"/>
      <c r="BVB40"/>
      <c r="BVC40"/>
      <c r="BVD40"/>
      <c r="BVE40"/>
      <c r="BVF40"/>
      <c r="BVG40"/>
      <c r="BVH40"/>
      <c r="BVI40"/>
      <c r="BVJ40"/>
      <c r="BVK40"/>
      <c r="BVL40"/>
      <c r="BVM40"/>
      <c r="BVN40"/>
      <c r="BVO40"/>
      <c r="BVP40"/>
      <c r="BVQ40"/>
      <c r="BVR40"/>
      <c r="BVS40"/>
      <c r="BVT40"/>
      <c r="BVU40"/>
      <c r="BVV40"/>
      <c r="BVW40"/>
      <c r="BVX40"/>
      <c r="BVY40"/>
      <c r="BVZ40"/>
      <c r="BWA40"/>
      <c r="BWB40"/>
      <c r="BWC40"/>
      <c r="BWD40"/>
      <c r="BWE40"/>
      <c r="BWF40"/>
      <c r="BWG40"/>
      <c r="BWH40"/>
      <c r="BWI40"/>
      <c r="BWJ40"/>
      <c r="BWK40"/>
      <c r="BWL40"/>
      <c r="BWM40"/>
      <c r="BWN40"/>
      <c r="BWO40"/>
      <c r="BWP40"/>
      <c r="BWQ40"/>
      <c r="BWR40"/>
      <c r="BWS40"/>
      <c r="BWT40"/>
      <c r="BWU40"/>
      <c r="BWV40"/>
      <c r="BWW40"/>
      <c r="BWX40"/>
      <c r="BWY40"/>
      <c r="BWZ40"/>
      <c r="BXA40"/>
      <c r="BXB40"/>
      <c r="BXC40"/>
      <c r="BXD40"/>
      <c r="BXE40"/>
      <c r="BXF40"/>
      <c r="BXG40"/>
      <c r="BXH40"/>
      <c r="BXI40"/>
      <c r="BXJ40"/>
      <c r="BXK40"/>
      <c r="BXL40"/>
      <c r="BXM40"/>
      <c r="BXN40"/>
      <c r="BXO40"/>
      <c r="BXP40"/>
      <c r="BXQ40"/>
      <c r="BXR40"/>
      <c r="BXS40"/>
      <c r="BXT40"/>
      <c r="BXU40"/>
      <c r="BXV40"/>
      <c r="BXW40"/>
      <c r="BXX40"/>
      <c r="BXY40"/>
      <c r="BXZ40"/>
      <c r="BYA40"/>
      <c r="BYB40"/>
      <c r="BYC40"/>
      <c r="BYD40"/>
      <c r="BYE40"/>
      <c r="BYF40"/>
      <c r="BYG40"/>
      <c r="BYH40"/>
      <c r="BYI40"/>
      <c r="BYJ40"/>
      <c r="BYK40"/>
      <c r="BYL40"/>
      <c r="BYM40"/>
      <c r="BYN40"/>
      <c r="BYO40"/>
      <c r="BYP40"/>
      <c r="BYQ40"/>
      <c r="BYR40"/>
      <c r="BYS40"/>
      <c r="BYT40"/>
      <c r="BYU40"/>
      <c r="BYV40"/>
      <c r="BYW40"/>
      <c r="BYX40"/>
      <c r="BYY40"/>
      <c r="BYZ40"/>
      <c r="BZA40"/>
      <c r="BZB40"/>
      <c r="BZC40"/>
      <c r="BZD40"/>
      <c r="BZE40"/>
      <c r="BZF40"/>
      <c r="BZG40"/>
      <c r="BZH40"/>
      <c r="BZI40"/>
      <c r="BZJ40"/>
      <c r="BZK40"/>
      <c r="BZL40"/>
      <c r="BZM40"/>
      <c r="BZN40"/>
      <c r="BZO40"/>
      <c r="BZP40"/>
      <c r="BZQ40"/>
      <c r="BZR40"/>
      <c r="BZS40"/>
      <c r="BZT40"/>
      <c r="BZU40"/>
      <c r="BZV40"/>
      <c r="BZW40"/>
      <c r="BZX40"/>
      <c r="BZY40"/>
      <c r="BZZ40"/>
      <c r="CAA40"/>
      <c r="CAB40"/>
      <c r="CAC40"/>
      <c r="CAD40"/>
      <c r="CAE40"/>
      <c r="CAF40"/>
      <c r="CAG40"/>
      <c r="CAH40"/>
      <c r="CAI40"/>
      <c r="CAJ40"/>
      <c r="CAK40"/>
      <c r="CAL40"/>
      <c r="CAM40"/>
      <c r="CAN40"/>
      <c r="CAO40"/>
      <c r="CAP40"/>
      <c r="CAQ40"/>
      <c r="CAR40"/>
      <c r="CAS40"/>
      <c r="CAT40"/>
      <c r="CAU40"/>
      <c r="CAV40"/>
      <c r="CAW40"/>
      <c r="CAX40"/>
      <c r="CAY40"/>
      <c r="CAZ40"/>
      <c r="CBA40"/>
      <c r="CBB40"/>
      <c r="CBC40"/>
      <c r="CBD40"/>
      <c r="CBE40"/>
      <c r="CBF40"/>
      <c r="CBG40"/>
      <c r="CBH40"/>
      <c r="CBI40"/>
      <c r="CBJ40"/>
      <c r="CBK40"/>
      <c r="CBL40"/>
      <c r="CBM40"/>
      <c r="CBN40"/>
      <c r="CBO40"/>
      <c r="CBP40"/>
      <c r="CBQ40"/>
      <c r="CBR40"/>
      <c r="CBS40"/>
      <c r="CBT40"/>
      <c r="CBU40"/>
      <c r="CBV40"/>
      <c r="CBW40"/>
      <c r="CBX40"/>
      <c r="CBY40"/>
      <c r="CBZ40"/>
      <c r="CCA40"/>
      <c r="CCB40"/>
      <c r="CCC40"/>
      <c r="CCD40"/>
      <c r="CCE40"/>
      <c r="CCF40"/>
      <c r="CCG40"/>
      <c r="CCH40"/>
      <c r="CCI40"/>
      <c r="CCJ40"/>
      <c r="CCK40"/>
      <c r="CCL40"/>
      <c r="CCM40"/>
      <c r="CCN40"/>
      <c r="CCO40"/>
      <c r="CCP40"/>
      <c r="CCQ40"/>
      <c r="CCR40"/>
      <c r="CCS40"/>
      <c r="CCT40"/>
      <c r="CCU40"/>
      <c r="CCV40"/>
      <c r="CCW40"/>
      <c r="CCX40"/>
      <c r="CCY40"/>
      <c r="CCZ40"/>
      <c r="CDA40"/>
      <c r="CDB40"/>
      <c r="CDC40"/>
      <c r="CDD40"/>
      <c r="CDE40"/>
      <c r="CDF40"/>
      <c r="CDG40"/>
      <c r="CDH40"/>
      <c r="CDI40"/>
      <c r="CDJ40"/>
      <c r="CDK40"/>
      <c r="CDL40"/>
      <c r="CDM40"/>
      <c r="CDN40"/>
      <c r="CDO40"/>
      <c r="CDP40"/>
      <c r="CDQ40"/>
      <c r="CDR40"/>
      <c r="CDS40"/>
      <c r="CDT40"/>
      <c r="CDU40"/>
      <c r="CDV40"/>
      <c r="CDW40"/>
      <c r="CDX40"/>
      <c r="CDY40"/>
      <c r="CDZ40"/>
      <c r="CEA40"/>
      <c r="CEB40"/>
      <c r="CEC40"/>
      <c r="CED40"/>
      <c r="CEE40"/>
      <c r="CEF40"/>
      <c r="CEG40"/>
      <c r="CEH40"/>
      <c r="CEI40"/>
      <c r="CEJ40"/>
      <c r="CEK40"/>
      <c r="CEL40"/>
      <c r="CEM40"/>
      <c r="CEN40"/>
      <c r="CEO40"/>
      <c r="CEP40"/>
      <c r="CEQ40"/>
      <c r="CER40"/>
      <c r="CES40"/>
      <c r="CET40"/>
      <c r="CEU40"/>
      <c r="CEV40"/>
      <c r="CEW40"/>
      <c r="CEX40"/>
      <c r="CEY40"/>
      <c r="CEZ40"/>
      <c r="CFA40"/>
      <c r="CFB40"/>
      <c r="CFC40"/>
      <c r="CFD40"/>
      <c r="CFE40"/>
      <c r="CFF40"/>
      <c r="CFG40"/>
      <c r="CFH40"/>
      <c r="CFI40"/>
      <c r="CFJ40"/>
      <c r="CFK40"/>
      <c r="CFL40"/>
      <c r="CFM40"/>
      <c r="CFN40"/>
      <c r="CFO40"/>
      <c r="CFP40"/>
      <c r="CFQ40"/>
      <c r="CFR40"/>
      <c r="CFS40"/>
      <c r="CFT40"/>
      <c r="CFU40"/>
      <c r="CFV40"/>
      <c r="CFW40"/>
      <c r="CFX40"/>
      <c r="CFY40"/>
      <c r="CFZ40"/>
      <c r="CGA40"/>
      <c r="CGB40"/>
      <c r="CGC40"/>
      <c r="CGD40"/>
      <c r="CGE40"/>
      <c r="CGF40"/>
      <c r="CGG40"/>
      <c r="CGH40"/>
      <c r="CGI40"/>
      <c r="CGJ40"/>
      <c r="CGK40"/>
      <c r="CGL40"/>
      <c r="CGM40"/>
      <c r="CGN40"/>
      <c r="CGO40"/>
      <c r="CGP40"/>
      <c r="CGQ40"/>
      <c r="CGR40"/>
      <c r="CGS40"/>
      <c r="CGT40"/>
      <c r="CGU40"/>
      <c r="CGV40"/>
      <c r="CGW40"/>
      <c r="CGX40"/>
      <c r="CGY40"/>
      <c r="CGZ40"/>
      <c r="CHA40"/>
      <c r="CHB40"/>
      <c r="CHC40"/>
      <c r="CHD40"/>
      <c r="CHE40"/>
      <c r="CHF40"/>
      <c r="CHG40"/>
      <c r="CHH40"/>
      <c r="CHI40"/>
      <c r="CHJ40"/>
      <c r="CHK40"/>
      <c r="CHL40"/>
      <c r="CHM40"/>
      <c r="CHN40"/>
      <c r="CHO40"/>
      <c r="CHP40"/>
      <c r="CHQ40"/>
      <c r="CHR40"/>
      <c r="CHS40"/>
      <c r="CHT40"/>
      <c r="CHU40"/>
      <c r="CHV40"/>
      <c r="CHW40"/>
      <c r="CHX40"/>
      <c r="CHY40"/>
      <c r="CHZ40"/>
      <c r="CIA40"/>
      <c r="CIB40"/>
      <c r="CIC40"/>
      <c r="CID40"/>
      <c r="CIE40"/>
      <c r="CIF40"/>
      <c r="CIG40"/>
      <c r="CIH40"/>
      <c r="CII40"/>
      <c r="CIJ40"/>
      <c r="CIK40"/>
      <c r="CIL40"/>
      <c r="CIM40"/>
      <c r="CIN40"/>
      <c r="CIO40"/>
      <c r="CIP40"/>
      <c r="CIQ40"/>
      <c r="CIR40"/>
      <c r="CIS40"/>
      <c r="CIT40"/>
      <c r="CIU40"/>
      <c r="CIV40"/>
      <c r="CIW40"/>
      <c r="CIX40"/>
      <c r="CIY40"/>
      <c r="CIZ40"/>
      <c r="CJA40"/>
      <c r="CJB40"/>
      <c r="CJC40"/>
      <c r="CJD40"/>
      <c r="CJE40"/>
      <c r="CJF40"/>
      <c r="CJG40"/>
      <c r="CJH40"/>
      <c r="CJI40"/>
      <c r="CJJ40"/>
      <c r="CJK40"/>
      <c r="CJL40"/>
      <c r="CJM40"/>
      <c r="CJN40"/>
      <c r="CJO40"/>
      <c r="CJP40"/>
      <c r="CJQ40"/>
      <c r="CJR40"/>
      <c r="CJS40"/>
      <c r="CJT40"/>
      <c r="CJU40"/>
      <c r="CJV40"/>
      <c r="CJW40"/>
      <c r="CJX40"/>
      <c r="CJY40"/>
      <c r="CJZ40"/>
      <c r="CKA40"/>
      <c r="CKB40"/>
      <c r="CKC40"/>
      <c r="CKD40"/>
      <c r="CKE40"/>
      <c r="CKF40"/>
      <c r="CKG40"/>
      <c r="CKH40"/>
      <c r="CKI40"/>
      <c r="CKJ40"/>
      <c r="CKK40"/>
      <c r="CKL40"/>
      <c r="CKM40"/>
      <c r="CKN40"/>
      <c r="CKO40"/>
      <c r="CKP40"/>
      <c r="CKQ40"/>
      <c r="CKR40"/>
      <c r="CKS40"/>
      <c r="CKT40"/>
      <c r="CKU40"/>
      <c r="CKV40"/>
      <c r="CKW40"/>
      <c r="CKX40"/>
      <c r="CKY40"/>
      <c r="CKZ40"/>
      <c r="CLA40"/>
      <c r="CLB40"/>
      <c r="CLC40"/>
      <c r="CLD40"/>
      <c r="CLE40"/>
      <c r="CLF40"/>
      <c r="CLG40"/>
      <c r="CLH40"/>
      <c r="CLI40"/>
      <c r="CLJ40"/>
      <c r="CLK40"/>
      <c r="CLL40"/>
      <c r="CLM40"/>
      <c r="CLN40"/>
      <c r="CLO40"/>
      <c r="CLP40"/>
      <c r="CLQ40"/>
      <c r="CLR40"/>
      <c r="CLS40"/>
      <c r="CLT40"/>
      <c r="CLU40"/>
      <c r="CLV40"/>
      <c r="CLW40"/>
      <c r="CLX40"/>
      <c r="CLY40"/>
      <c r="CLZ40"/>
      <c r="CMA40"/>
      <c r="CMB40"/>
      <c r="CMC40"/>
      <c r="CMD40"/>
      <c r="CME40"/>
      <c r="CMF40"/>
      <c r="CMG40"/>
      <c r="CMH40"/>
      <c r="CMI40"/>
      <c r="CMJ40"/>
      <c r="CMK40"/>
      <c r="CML40"/>
      <c r="CMM40"/>
      <c r="CMN40"/>
      <c r="CMO40"/>
      <c r="CMP40"/>
      <c r="CMQ40"/>
      <c r="CMR40"/>
      <c r="CMS40"/>
      <c r="CMT40"/>
      <c r="CMU40"/>
      <c r="CMV40"/>
      <c r="CMW40"/>
      <c r="CMX40"/>
      <c r="CMY40"/>
      <c r="CMZ40"/>
      <c r="CNA40"/>
      <c r="CNB40"/>
      <c r="CNC40"/>
      <c r="CND40"/>
      <c r="CNE40"/>
      <c r="CNF40"/>
      <c r="CNG40"/>
      <c r="CNH40"/>
      <c r="CNI40"/>
      <c r="CNJ40"/>
      <c r="CNK40"/>
      <c r="CNL40"/>
      <c r="CNM40"/>
      <c r="CNN40"/>
      <c r="CNO40"/>
      <c r="CNP40"/>
      <c r="CNQ40"/>
      <c r="CNR40"/>
      <c r="CNS40"/>
      <c r="CNT40"/>
      <c r="CNU40"/>
      <c r="CNV40"/>
      <c r="CNW40"/>
      <c r="CNX40"/>
      <c r="CNY40"/>
      <c r="CNZ40"/>
      <c r="COA40"/>
      <c r="COB40"/>
      <c r="COC40"/>
      <c r="COD40"/>
      <c r="COE40"/>
      <c r="COF40"/>
      <c r="COG40"/>
      <c r="COH40"/>
      <c r="COI40"/>
      <c r="COJ40"/>
      <c r="COK40"/>
      <c r="COL40"/>
      <c r="COM40"/>
      <c r="CON40"/>
      <c r="COO40"/>
      <c r="COP40"/>
      <c r="COQ40"/>
      <c r="COR40"/>
      <c r="COS40"/>
      <c r="COT40"/>
      <c r="COU40"/>
      <c r="COV40"/>
      <c r="COW40"/>
      <c r="COX40"/>
      <c r="COY40"/>
      <c r="COZ40"/>
      <c r="CPA40"/>
      <c r="CPB40"/>
      <c r="CPC40"/>
      <c r="CPD40"/>
      <c r="CPE40"/>
      <c r="CPF40"/>
      <c r="CPG40"/>
      <c r="CPH40"/>
      <c r="CPI40"/>
      <c r="CPJ40"/>
      <c r="CPK40"/>
      <c r="CPL40"/>
      <c r="CPM40"/>
      <c r="CPN40"/>
      <c r="CPO40"/>
      <c r="CPP40"/>
      <c r="CPQ40"/>
      <c r="CPR40"/>
      <c r="CPS40"/>
      <c r="CPT40"/>
      <c r="CPU40"/>
      <c r="CPV40"/>
      <c r="CPW40"/>
      <c r="CPX40"/>
      <c r="CPY40"/>
      <c r="CPZ40"/>
      <c r="CQA40"/>
      <c r="CQB40"/>
      <c r="CQC40"/>
      <c r="CQD40"/>
      <c r="CQE40"/>
      <c r="CQF40"/>
      <c r="CQG40"/>
      <c r="CQH40"/>
      <c r="CQI40"/>
      <c r="CQJ40"/>
      <c r="CQK40"/>
      <c r="CQL40"/>
      <c r="CQM40"/>
      <c r="CQN40"/>
      <c r="CQO40"/>
      <c r="CQP40"/>
      <c r="CQQ40"/>
      <c r="CQR40"/>
      <c r="CQS40"/>
      <c r="CQT40"/>
      <c r="CQU40"/>
      <c r="CQV40"/>
      <c r="CQW40"/>
      <c r="CQX40"/>
      <c r="CQY40"/>
      <c r="CQZ40"/>
      <c r="CRA40"/>
      <c r="CRB40"/>
      <c r="CRC40"/>
      <c r="CRD40"/>
      <c r="CRE40"/>
      <c r="CRF40"/>
      <c r="CRG40"/>
      <c r="CRH40"/>
      <c r="CRI40"/>
      <c r="CRJ40"/>
      <c r="CRK40"/>
      <c r="CRL40"/>
      <c r="CRM40"/>
      <c r="CRN40"/>
      <c r="CRO40"/>
      <c r="CRP40"/>
      <c r="CRQ40"/>
      <c r="CRR40"/>
      <c r="CRS40"/>
      <c r="CRT40"/>
      <c r="CRU40"/>
      <c r="CRV40"/>
      <c r="CRW40"/>
      <c r="CRX40"/>
      <c r="CRY40"/>
      <c r="CRZ40"/>
      <c r="CSA40"/>
      <c r="CSB40"/>
      <c r="CSC40"/>
      <c r="CSD40"/>
      <c r="CSE40"/>
      <c r="CSF40"/>
      <c r="CSG40"/>
      <c r="CSH40"/>
      <c r="CSI40"/>
      <c r="CSJ40"/>
      <c r="CSK40"/>
      <c r="CSL40"/>
      <c r="CSM40"/>
      <c r="CSN40"/>
      <c r="CSO40"/>
      <c r="CSP40"/>
      <c r="CSQ40"/>
      <c r="CSR40"/>
      <c r="CSS40"/>
      <c r="CST40"/>
      <c r="CSU40"/>
      <c r="CSV40"/>
      <c r="CSW40"/>
      <c r="CSX40"/>
      <c r="CSY40"/>
      <c r="CSZ40"/>
      <c r="CTA40"/>
      <c r="CTB40"/>
      <c r="CTC40"/>
      <c r="CTD40"/>
      <c r="CTE40"/>
      <c r="CTF40"/>
      <c r="CTG40"/>
      <c r="CTH40"/>
      <c r="CTI40"/>
      <c r="CTJ40"/>
      <c r="CTK40"/>
      <c r="CTL40"/>
      <c r="CTM40"/>
      <c r="CTN40"/>
      <c r="CTO40"/>
      <c r="CTP40"/>
      <c r="CTQ40"/>
      <c r="CTR40"/>
      <c r="CTS40"/>
      <c r="CTT40"/>
      <c r="CTU40"/>
      <c r="CTV40"/>
      <c r="CTW40"/>
      <c r="CTX40"/>
      <c r="CTY40"/>
      <c r="CTZ40"/>
      <c r="CUA40"/>
      <c r="CUB40"/>
      <c r="CUC40"/>
      <c r="CUD40"/>
      <c r="CUE40"/>
      <c r="CUF40"/>
      <c r="CUG40"/>
      <c r="CUH40"/>
      <c r="CUI40"/>
      <c r="CUJ40"/>
      <c r="CUK40"/>
      <c r="CUL40"/>
      <c r="CUM40"/>
      <c r="CUN40"/>
      <c r="CUO40"/>
      <c r="CUP40"/>
      <c r="CUQ40"/>
      <c r="CUR40"/>
      <c r="CUS40"/>
      <c r="CUT40"/>
      <c r="CUU40"/>
      <c r="CUV40"/>
      <c r="CUW40"/>
      <c r="CUX40"/>
      <c r="CUY40"/>
      <c r="CUZ40"/>
      <c r="CVA40"/>
      <c r="CVB40"/>
      <c r="CVC40"/>
      <c r="CVD40"/>
      <c r="CVE40"/>
      <c r="CVF40"/>
      <c r="CVG40"/>
      <c r="CVH40"/>
      <c r="CVI40"/>
      <c r="CVJ40"/>
      <c r="CVK40"/>
      <c r="CVL40"/>
      <c r="CVM40"/>
      <c r="CVN40"/>
      <c r="CVO40"/>
      <c r="CVP40"/>
      <c r="CVQ40"/>
      <c r="CVR40"/>
      <c r="CVS40"/>
      <c r="CVT40"/>
      <c r="CVU40"/>
      <c r="CVV40"/>
      <c r="CVW40"/>
      <c r="CVX40"/>
      <c r="CVY40"/>
      <c r="CVZ40"/>
      <c r="CWA40"/>
      <c r="CWB40"/>
      <c r="CWC40"/>
      <c r="CWD40"/>
      <c r="CWE40"/>
      <c r="CWF40"/>
      <c r="CWG40"/>
      <c r="CWH40"/>
      <c r="CWI40"/>
      <c r="CWJ40"/>
      <c r="CWK40"/>
      <c r="CWL40"/>
      <c r="CWM40"/>
      <c r="CWN40"/>
      <c r="CWO40"/>
      <c r="CWP40"/>
      <c r="CWQ40"/>
      <c r="CWR40"/>
      <c r="CWS40"/>
      <c r="CWT40"/>
      <c r="CWU40"/>
      <c r="CWV40"/>
      <c r="CWW40"/>
      <c r="CWX40"/>
      <c r="CWY40"/>
      <c r="CWZ40"/>
      <c r="CXA40"/>
      <c r="CXB40"/>
      <c r="CXC40"/>
      <c r="CXD40"/>
      <c r="CXE40"/>
      <c r="CXF40"/>
      <c r="CXG40"/>
      <c r="CXH40"/>
      <c r="CXI40"/>
      <c r="CXJ40"/>
      <c r="CXK40"/>
      <c r="CXL40"/>
      <c r="CXM40"/>
      <c r="CXN40"/>
      <c r="CXO40"/>
      <c r="CXP40"/>
      <c r="CXQ40"/>
      <c r="CXR40"/>
      <c r="CXS40"/>
      <c r="CXT40"/>
      <c r="CXU40"/>
      <c r="CXV40"/>
      <c r="CXW40"/>
      <c r="CXX40"/>
      <c r="CXY40"/>
      <c r="CXZ40"/>
      <c r="CYA40"/>
      <c r="CYB40"/>
      <c r="CYC40"/>
      <c r="CYD40"/>
      <c r="CYE40"/>
      <c r="CYF40"/>
      <c r="CYG40"/>
      <c r="CYH40"/>
      <c r="CYI40"/>
      <c r="CYJ40"/>
      <c r="CYK40"/>
      <c r="CYL40"/>
      <c r="CYM40"/>
      <c r="CYN40"/>
      <c r="CYO40"/>
      <c r="CYP40"/>
      <c r="CYQ40"/>
      <c r="CYR40"/>
      <c r="CYS40"/>
      <c r="CYT40"/>
      <c r="CYU40"/>
      <c r="CYV40"/>
      <c r="CYW40"/>
      <c r="CYX40"/>
      <c r="CYY40"/>
      <c r="CYZ40"/>
      <c r="CZA40"/>
      <c r="CZB40"/>
      <c r="CZC40"/>
      <c r="CZD40"/>
      <c r="CZE40"/>
      <c r="CZF40"/>
      <c r="CZG40"/>
      <c r="CZH40"/>
      <c r="CZI40"/>
      <c r="CZJ40"/>
      <c r="CZK40"/>
      <c r="CZL40"/>
      <c r="CZM40"/>
      <c r="CZN40"/>
      <c r="CZO40"/>
      <c r="CZP40"/>
      <c r="CZQ40"/>
      <c r="CZR40"/>
      <c r="CZS40"/>
      <c r="CZT40"/>
      <c r="CZU40"/>
      <c r="CZV40"/>
      <c r="CZW40"/>
      <c r="CZX40"/>
      <c r="CZY40"/>
      <c r="CZZ40"/>
      <c r="DAA40"/>
      <c r="DAB40"/>
      <c r="DAC40"/>
      <c r="DAD40"/>
      <c r="DAE40"/>
      <c r="DAF40"/>
      <c r="DAG40"/>
      <c r="DAH40"/>
      <c r="DAI40"/>
      <c r="DAJ40"/>
      <c r="DAK40"/>
      <c r="DAL40"/>
      <c r="DAM40"/>
      <c r="DAN40"/>
      <c r="DAO40"/>
      <c r="DAP40"/>
      <c r="DAQ40"/>
      <c r="DAR40"/>
      <c r="DAS40"/>
      <c r="DAT40"/>
      <c r="DAU40"/>
      <c r="DAV40"/>
      <c r="DAW40"/>
      <c r="DAX40"/>
      <c r="DAY40"/>
      <c r="DAZ40"/>
      <c r="DBA40"/>
      <c r="DBB40"/>
      <c r="DBC40"/>
      <c r="DBD40"/>
      <c r="DBE40"/>
      <c r="DBF40"/>
      <c r="DBG40"/>
      <c r="DBH40"/>
      <c r="DBI40"/>
      <c r="DBJ40"/>
      <c r="DBK40"/>
      <c r="DBL40"/>
      <c r="DBM40"/>
      <c r="DBN40"/>
      <c r="DBO40"/>
      <c r="DBP40"/>
      <c r="DBQ40"/>
      <c r="DBR40"/>
      <c r="DBS40"/>
      <c r="DBT40"/>
      <c r="DBU40"/>
      <c r="DBV40"/>
      <c r="DBW40"/>
      <c r="DBX40"/>
      <c r="DBY40"/>
      <c r="DBZ40"/>
      <c r="DCA40"/>
      <c r="DCB40"/>
      <c r="DCC40"/>
      <c r="DCD40"/>
      <c r="DCE40"/>
      <c r="DCF40"/>
      <c r="DCG40"/>
      <c r="DCH40"/>
      <c r="DCI40"/>
      <c r="DCJ40"/>
      <c r="DCK40"/>
      <c r="DCL40"/>
      <c r="DCM40"/>
      <c r="DCN40"/>
      <c r="DCO40"/>
      <c r="DCP40"/>
      <c r="DCQ40"/>
      <c r="DCR40"/>
      <c r="DCS40"/>
      <c r="DCT40"/>
      <c r="DCU40"/>
      <c r="DCV40"/>
      <c r="DCW40"/>
      <c r="DCX40"/>
      <c r="DCY40"/>
      <c r="DCZ40"/>
      <c r="DDA40"/>
      <c r="DDB40"/>
      <c r="DDC40"/>
      <c r="DDD40"/>
      <c r="DDE40"/>
      <c r="DDF40"/>
      <c r="DDG40"/>
      <c r="DDH40"/>
      <c r="DDI40"/>
      <c r="DDJ40"/>
      <c r="DDK40"/>
      <c r="DDL40"/>
      <c r="DDM40"/>
      <c r="DDN40"/>
      <c r="DDO40"/>
      <c r="DDP40"/>
      <c r="DDQ40"/>
      <c r="DDR40"/>
      <c r="DDS40"/>
      <c r="DDT40"/>
      <c r="DDU40"/>
      <c r="DDV40"/>
      <c r="DDW40"/>
      <c r="DDX40"/>
      <c r="DDY40"/>
      <c r="DDZ40"/>
      <c r="DEA40"/>
      <c r="DEB40"/>
      <c r="DEC40"/>
      <c r="DED40"/>
      <c r="DEE40"/>
      <c r="DEF40"/>
      <c r="DEG40"/>
      <c r="DEH40"/>
      <c r="DEI40"/>
      <c r="DEJ40"/>
      <c r="DEK40"/>
      <c r="DEL40"/>
      <c r="DEM40"/>
      <c r="DEN40"/>
      <c r="DEO40"/>
      <c r="DEP40"/>
      <c r="DEQ40"/>
      <c r="DER40"/>
      <c r="DES40"/>
      <c r="DET40"/>
      <c r="DEU40"/>
      <c r="DEV40"/>
      <c r="DEW40"/>
      <c r="DEX40"/>
      <c r="DEY40"/>
      <c r="DEZ40"/>
      <c r="DFA40"/>
      <c r="DFB40"/>
      <c r="DFC40"/>
      <c r="DFD40"/>
      <c r="DFE40"/>
      <c r="DFF40"/>
      <c r="DFG40"/>
      <c r="DFH40"/>
      <c r="DFI40"/>
      <c r="DFJ40"/>
      <c r="DFK40"/>
      <c r="DFL40"/>
      <c r="DFM40"/>
      <c r="DFN40"/>
      <c r="DFO40"/>
      <c r="DFP40"/>
      <c r="DFQ40"/>
      <c r="DFR40"/>
      <c r="DFS40"/>
      <c r="DFT40"/>
      <c r="DFU40"/>
      <c r="DFV40"/>
      <c r="DFW40"/>
      <c r="DFX40"/>
      <c r="DFY40"/>
      <c r="DFZ40"/>
      <c r="DGA40"/>
      <c r="DGB40"/>
      <c r="DGC40"/>
      <c r="DGD40"/>
      <c r="DGE40"/>
      <c r="DGF40"/>
      <c r="DGG40"/>
      <c r="DGH40"/>
      <c r="DGI40"/>
      <c r="DGJ40"/>
      <c r="DGK40"/>
      <c r="DGL40"/>
      <c r="DGM40"/>
      <c r="DGN40"/>
      <c r="DGO40"/>
      <c r="DGP40"/>
      <c r="DGQ40"/>
      <c r="DGR40"/>
      <c r="DGS40"/>
      <c r="DGT40"/>
      <c r="DGU40"/>
      <c r="DGV40"/>
      <c r="DGW40"/>
      <c r="DGX40"/>
      <c r="DGY40"/>
      <c r="DGZ40"/>
      <c r="DHA40"/>
      <c r="DHB40"/>
      <c r="DHC40"/>
      <c r="DHD40"/>
      <c r="DHE40"/>
      <c r="DHF40"/>
      <c r="DHG40"/>
      <c r="DHH40"/>
      <c r="DHI40"/>
      <c r="DHJ40"/>
      <c r="DHK40"/>
      <c r="DHL40"/>
      <c r="DHM40"/>
      <c r="DHN40"/>
      <c r="DHO40"/>
      <c r="DHP40"/>
      <c r="DHQ40"/>
      <c r="DHR40"/>
      <c r="DHS40"/>
      <c r="DHT40"/>
      <c r="DHU40"/>
      <c r="DHV40"/>
      <c r="DHW40"/>
      <c r="DHX40"/>
      <c r="DHY40"/>
      <c r="DHZ40"/>
      <c r="DIA40"/>
      <c r="DIB40"/>
      <c r="DIC40"/>
      <c r="DID40"/>
      <c r="DIE40"/>
      <c r="DIF40"/>
      <c r="DIG40"/>
      <c r="DIH40"/>
      <c r="DII40"/>
      <c r="DIJ40"/>
      <c r="DIK40"/>
      <c r="DIL40"/>
      <c r="DIM40"/>
      <c r="DIN40"/>
      <c r="DIO40"/>
      <c r="DIP40"/>
      <c r="DIQ40"/>
      <c r="DIR40"/>
      <c r="DIS40"/>
      <c r="DIT40"/>
      <c r="DIU40"/>
      <c r="DIV40"/>
      <c r="DIW40"/>
      <c r="DIX40"/>
      <c r="DIY40"/>
      <c r="DIZ40"/>
      <c r="DJA40"/>
      <c r="DJB40"/>
      <c r="DJC40"/>
      <c r="DJD40"/>
      <c r="DJE40"/>
      <c r="DJF40"/>
      <c r="DJG40"/>
      <c r="DJH40"/>
      <c r="DJI40"/>
      <c r="DJJ40"/>
      <c r="DJK40"/>
      <c r="DJL40"/>
      <c r="DJM40"/>
      <c r="DJN40"/>
      <c r="DJO40"/>
      <c r="DJP40"/>
      <c r="DJQ40"/>
      <c r="DJR40"/>
      <c r="DJS40"/>
      <c r="DJT40"/>
      <c r="DJU40"/>
      <c r="DJV40"/>
      <c r="DJW40"/>
      <c r="DJX40"/>
      <c r="DJY40"/>
      <c r="DJZ40"/>
      <c r="DKA40"/>
      <c r="DKB40"/>
      <c r="DKC40"/>
      <c r="DKD40"/>
      <c r="DKE40"/>
      <c r="DKF40"/>
      <c r="DKG40"/>
      <c r="DKH40"/>
      <c r="DKI40"/>
      <c r="DKJ40"/>
      <c r="DKK40"/>
      <c r="DKL40"/>
      <c r="DKM40"/>
      <c r="DKN40"/>
      <c r="DKO40"/>
      <c r="DKP40"/>
      <c r="DKQ40"/>
      <c r="DKR40"/>
      <c r="DKS40"/>
      <c r="DKT40"/>
      <c r="DKU40"/>
      <c r="DKV40"/>
      <c r="DKW40"/>
      <c r="DKX40"/>
      <c r="DKY40"/>
      <c r="DKZ40"/>
      <c r="DLA40"/>
      <c r="DLB40"/>
      <c r="DLC40"/>
      <c r="DLD40"/>
      <c r="DLE40"/>
      <c r="DLF40"/>
      <c r="DLG40"/>
      <c r="DLH40"/>
      <c r="DLI40"/>
      <c r="DLJ40"/>
      <c r="DLK40"/>
      <c r="DLL40"/>
      <c r="DLM40"/>
      <c r="DLN40"/>
      <c r="DLO40"/>
      <c r="DLP40"/>
      <c r="DLQ40"/>
      <c r="DLR40"/>
      <c r="DLS40"/>
      <c r="DLT40"/>
      <c r="DLU40"/>
      <c r="DLV40"/>
      <c r="DLW40"/>
      <c r="DLX40"/>
      <c r="DLY40"/>
      <c r="DLZ40"/>
      <c r="DMA40"/>
      <c r="DMB40"/>
      <c r="DMC40"/>
      <c r="DMD40"/>
      <c r="DME40"/>
      <c r="DMF40"/>
      <c r="DMG40"/>
      <c r="DMH40"/>
      <c r="DMI40"/>
      <c r="DMJ40"/>
      <c r="DMK40"/>
      <c r="DML40"/>
      <c r="DMM40"/>
      <c r="DMN40"/>
      <c r="DMO40"/>
      <c r="DMP40"/>
      <c r="DMQ40"/>
      <c r="DMR40"/>
      <c r="DMS40"/>
      <c r="DMT40"/>
      <c r="DMU40"/>
      <c r="DMV40"/>
      <c r="DMW40"/>
      <c r="DMX40"/>
      <c r="DMY40"/>
      <c r="DMZ40"/>
      <c r="DNA40"/>
      <c r="DNB40"/>
      <c r="DNC40"/>
      <c r="DND40"/>
      <c r="DNE40"/>
      <c r="DNF40"/>
      <c r="DNG40"/>
      <c r="DNH40"/>
      <c r="DNI40"/>
      <c r="DNJ40"/>
      <c r="DNK40"/>
      <c r="DNL40"/>
      <c r="DNM40"/>
      <c r="DNN40"/>
      <c r="DNO40"/>
      <c r="DNP40"/>
      <c r="DNQ40"/>
      <c r="DNR40"/>
      <c r="DNS40"/>
      <c r="DNT40"/>
      <c r="DNU40"/>
      <c r="DNV40"/>
      <c r="DNW40"/>
      <c r="DNX40"/>
      <c r="DNY40"/>
      <c r="DNZ40"/>
      <c r="DOA40"/>
      <c r="DOB40"/>
      <c r="DOC40"/>
      <c r="DOD40"/>
      <c r="DOE40"/>
      <c r="DOF40"/>
      <c r="DOG40"/>
      <c r="DOH40"/>
      <c r="DOI40"/>
      <c r="DOJ40"/>
      <c r="DOK40"/>
      <c r="DOL40"/>
      <c r="DOM40"/>
      <c r="DON40"/>
      <c r="DOO40"/>
      <c r="DOP40"/>
      <c r="DOQ40"/>
      <c r="DOR40"/>
      <c r="DOS40"/>
      <c r="DOT40"/>
      <c r="DOU40"/>
      <c r="DOV40"/>
      <c r="DOW40"/>
      <c r="DOX40"/>
      <c r="DOY40"/>
      <c r="DOZ40"/>
      <c r="DPA40"/>
      <c r="DPB40"/>
      <c r="DPC40"/>
      <c r="DPD40"/>
      <c r="DPE40"/>
      <c r="DPF40"/>
      <c r="DPG40"/>
      <c r="DPH40"/>
      <c r="DPI40"/>
      <c r="DPJ40"/>
      <c r="DPK40"/>
      <c r="DPL40"/>
      <c r="DPM40"/>
      <c r="DPN40"/>
      <c r="DPO40"/>
      <c r="DPP40"/>
      <c r="DPQ40"/>
      <c r="DPR40"/>
      <c r="DPS40"/>
      <c r="DPT40"/>
      <c r="DPU40"/>
      <c r="DPV40"/>
      <c r="DPW40"/>
      <c r="DPX40"/>
      <c r="DPY40"/>
      <c r="DPZ40"/>
      <c r="DQA40"/>
      <c r="DQB40"/>
      <c r="DQC40"/>
      <c r="DQD40"/>
      <c r="DQE40"/>
      <c r="DQF40"/>
      <c r="DQG40"/>
      <c r="DQH40"/>
      <c r="DQI40"/>
      <c r="DQJ40"/>
      <c r="DQK40"/>
      <c r="DQL40"/>
      <c r="DQM40"/>
      <c r="DQN40"/>
      <c r="DQO40"/>
      <c r="DQP40"/>
      <c r="DQQ40"/>
      <c r="DQR40"/>
      <c r="DQS40"/>
      <c r="DQT40"/>
      <c r="DQU40"/>
      <c r="DQV40"/>
      <c r="DQW40"/>
      <c r="DQX40"/>
      <c r="DQY40"/>
      <c r="DQZ40"/>
      <c r="DRA40"/>
      <c r="DRB40"/>
      <c r="DRC40"/>
      <c r="DRD40"/>
      <c r="DRE40"/>
      <c r="DRF40"/>
      <c r="DRG40"/>
      <c r="DRH40"/>
      <c r="DRI40"/>
      <c r="DRJ40"/>
      <c r="DRK40"/>
      <c r="DRL40"/>
      <c r="DRM40"/>
      <c r="DRN40"/>
      <c r="DRO40"/>
      <c r="DRP40"/>
      <c r="DRQ40"/>
      <c r="DRR40"/>
      <c r="DRS40"/>
      <c r="DRT40"/>
      <c r="DRU40"/>
      <c r="DRV40"/>
      <c r="DRW40"/>
      <c r="DRX40"/>
      <c r="DRY40"/>
      <c r="DRZ40"/>
      <c r="DSA40"/>
      <c r="DSB40"/>
      <c r="DSC40"/>
      <c r="DSD40"/>
      <c r="DSE40"/>
      <c r="DSF40"/>
      <c r="DSG40"/>
      <c r="DSH40"/>
      <c r="DSI40"/>
      <c r="DSJ40"/>
      <c r="DSK40"/>
      <c r="DSL40"/>
      <c r="DSM40"/>
      <c r="DSN40"/>
      <c r="DSO40"/>
      <c r="DSP40"/>
      <c r="DSQ40"/>
      <c r="DSR40"/>
      <c r="DSS40"/>
      <c r="DST40"/>
      <c r="DSU40"/>
      <c r="DSV40"/>
      <c r="DSW40"/>
      <c r="DSX40"/>
      <c r="DSY40"/>
      <c r="DSZ40"/>
      <c r="DTA40"/>
      <c r="DTB40"/>
      <c r="DTC40"/>
      <c r="DTD40"/>
      <c r="DTE40"/>
      <c r="DTF40"/>
      <c r="DTG40"/>
      <c r="DTH40"/>
      <c r="DTI40"/>
      <c r="DTJ40"/>
      <c r="DTK40"/>
      <c r="DTL40"/>
      <c r="DTM40"/>
      <c r="DTN40"/>
      <c r="DTO40"/>
      <c r="DTP40"/>
      <c r="DTQ40"/>
      <c r="DTR40"/>
      <c r="DTS40"/>
      <c r="DTT40"/>
      <c r="DTU40"/>
      <c r="DTV40"/>
      <c r="DTW40"/>
      <c r="DTX40"/>
      <c r="DTY40"/>
      <c r="DTZ40"/>
      <c r="DUA40"/>
      <c r="DUB40"/>
      <c r="DUC40"/>
      <c r="DUD40"/>
      <c r="DUE40"/>
      <c r="DUF40"/>
      <c r="DUG40"/>
      <c r="DUH40"/>
      <c r="DUI40"/>
      <c r="DUJ40"/>
      <c r="DUK40"/>
      <c r="DUL40"/>
      <c r="DUM40"/>
      <c r="DUN40"/>
      <c r="DUO40"/>
      <c r="DUP40"/>
      <c r="DUQ40"/>
      <c r="DUR40"/>
      <c r="DUS40"/>
      <c r="DUT40"/>
      <c r="DUU40"/>
      <c r="DUV40"/>
      <c r="DUW40"/>
      <c r="DUX40"/>
      <c r="DUY40"/>
      <c r="DUZ40"/>
      <c r="DVA40"/>
      <c r="DVB40"/>
      <c r="DVC40"/>
      <c r="DVD40"/>
      <c r="DVE40"/>
      <c r="DVF40"/>
      <c r="DVG40"/>
      <c r="DVH40"/>
      <c r="DVI40"/>
      <c r="DVJ40"/>
      <c r="DVK40"/>
      <c r="DVL40"/>
      <c r="DVM40"/>
      <c r="DVN40"/>
      <c r="DVO40"/>
      <c r="DVP40"/>
      <c r="DVQ40"/>
      <c r="DVR40"/>
      <c r="DVS40"/>
      <c r="DVT40"/>
      <c r="DVU40"/>
      <c r="DVV40"/>
      <c r="DVW40"/>
      <c r="DVX40"/>
      <c r="DVY40"/>
      <c r="DVZ40"/>
      <c r="DWA40"/>
      <c r="DWB40"/>
      <c r="DWC40"/>
      <c r="DWD40"/>
      <c r="DWE40"/>
      <c r="DWF40"/>
      <c r="DWG40"/>
      <c r="DWH40"/>
      <c r="DWI40"/>
      <c r="DWJ40"/>
      <c r="DWK40"/>
      <c r="DWL40"/>
      <c r="DWM40"/>
      <c r="DWN40"/>
      <c r="DWO40"/>
      <c r="DWP40"/>
      <c r="DWQ40"/>
      <c r="DWR40"/>
      <c r="DWS40"/>
      <c r="DWT40"/>
      <c r="DWU40"/>
      <c r="DWV40"/>
      <c r="DWW40"/>
      <c r="DWX40"/>
      <c r="DWY40"/>
      <c r="DWZ40"/>
      <c r="DXA40"/>
      <c r="DXB40"/>
      <c r="DXC40"/>
      <c r="DXD40"/>
      <c r="DXE40"/>
      <c r="DXF40"/>
      <c r="DXG40"/>
      <c r="DXH40"/>
      <c r="DXI40"/>
      <c r="DXJ40"/>
      <c r="DXK40"/>
      <c r="DXL40"/>
      <c r="DXM40"/>
      <c r="DXN40"/>
      <c r="DXO40"/>
      <c r="DXP40"/>
      <c r="DXQ40"/>
      <c r="DXR40"/>
      <c r="DXS40"/>
      <c r="DXT40"/>
      <c r="DXU40"/>
      <c r="DXV40"/>
      <c r="DXW40"/>
      <c r="DXX40"/>
      <c r="DXY40"/>
      <c r="DXZ40"/>
      <c r="DYA40"/>
      <c r="DYB40"/>
      <c r="DYC40"/>
      <c r="DYD40"/>
      <c r="DYE40"/>
      <c r="DYF40"/>
      <c r="DYG40"/>
      <c r="DYH40"/>
      <c r="DYI40"/>
      <c r="DYJ40"/>
      <c r="DYK40"/>
      <c r="DYL40"/>
      <c r="DYM40"/>
      <c r="DYN40"/>
      <c r="DYO40"/>
      <c r="DYP40"/>
      <c r="DYQ40"/>
      <c r="DYR40"/>
      <c r="DYS40"/>
      <c r="DYT40"/>
      <c r="DYU40"/>
      <c r="DYV40"/>
      <c r="DYW40"/>
      <c r="DYX40"/>
      <c r="DYY40"/>
      <c r="DYZ40"/>
      <c r="DZA40"/>
      <c r="DZB40"/>
      <c r="DZC40"/>
      <c r="DZD40"/>
      <c r="DZE40"/>
      <c r="DZF40"/>
      <c r="DZG40"/>
      <c r="DZH40"/>
      <c r="DZI40"/>
      <c r="DZJ40"/>
      <c r="DZK40"/>
      <c r="DZL40"/>
      <c r="DZM40"/>
      <c r="DZN40"/>
      <c r="DZO40"/>
      <c r="DZP40"/>
      <c r="DZQ40"/>
      <c r="DZR40"/>
      <c r="DZS40"/>
      <c r="DZT40"/>
      <c r="DZU40"/>
      <c r="DZV40"/>
      <c r="DZW40"/>
      <c r="DZX40"/>
      <c r="DZY40"/>
      <c r="DZZ40"/>
      <c r="EAA40"/>
      <c r="EAB40"/>
      <c r="EAC40"/>
      <c r="EAD40"/>
      <c r="EAE40"/>
      <c r="EAF40"/>
      <c r="EAG40"/>
      <c r="EAH40"/>
      <c r="EAI40"/>
      <c r="EAJ40"/>
      <c r="EAK40"/>
      <c r="EAL40"/>
      <c r="EAM40"/>
      <c r="EAN40"/>
      <c r="EAO40"/>
      <c r="EAP40"/>
      <c r="EAQ40"/>
      <c r="EAR40"/>
      <c r="EAS40"/>
      <c r="EAT40"/>
      <c r="EAU40"/>
      <c r="EAV40"/>
      <c r="EAW40"/>
      <c r="EAX40"/>
      <c r="EAY40"/>
      <c r="EAZ40"/>
      <c r="EBA40"/>
      <c r="EBB40"/>
      <c r="EBC40"/>
      <c r="EBD40"/>
      <c r="EBE40"/>
      <c r="EBF40"/>
      <c r="EBG40"/>
      <c r="EBH40"/>
      <c r="EBI40"/>
      <c r="EBJ40"/>
      <c r="EBK40"/>
      <c r="EBL40"/>
      <c r="EBM40"/>
      <c r="EBN40"/>
      <c r="EBO40"/>
      <c r="EBP40"/>
      <c r="EBQ40"/>
      <c r="EBR40"/>
      <c r="EBS40"/>
      <c r="EBT40"/>
      <c r="EBU40"/>
      <c r="EBV40"/>
      <c r="EBW40"/>
      <c r="EBX40"/>
      <c r="EBY40"/>
      <c r="EBZ40"/>
      <c r="ECA40"/>
      <c r="ECB40"/>
      <c r="ECC40"/>
      <c r="ECD40"/>
      <c r="ECE40"/>
      <c r="ECF40"/>
      <c r="ECG40"/>
      <c r="ECH40"/>
      <c r="ECI40"/>
      <c r="ECJ40"/>
      <c r="ECK40"/>
      <c r="ECL40"/>
      <c r="ECM40"/>
      <c r="ECN40"/>
      <c r="ECO40"/>
      <c r="ECP40"/>
      <c r="ECQ40"/>
      <c r="ECR40"/>
      <c r="ECS40"/>
      <c r="ECT40"/>
      <c r="ECU40"/>
      <c r="ECV40"/>
      <c r="ECW40"/>
      <c r="ECX40"/>
      <c r="ECY40"/>
      <c r="ECZ40"/>
      <c r="EDA40"/>
      <c r="EDB40"/>
      <c r="EDC40"/>
      <c r="EDD40"/>
      <c r="EDE40"/>
      <c r="EDF40"/>
      <c r="EDG40"/>
      <c r="EDH40"/>
      <c r="EDI40"/>
      <c r="EDJ40"/>
      <c r="EDK40"/>
      <c r="EDL40"/>
      <c r="EDM40"/>
      <c r="EDN40"/>
      <c r="EDO40"/>
      <c r="EDP40"/>
      <c r="EDQ40"/>
      <c r="EDR40"/>
      <c r="EDS40"/>
      <c r="EDT40"/>
      <c r="EDU40"/>
      <c r="EDV40"/>
      <c r="EDW40"/>
      <c r="EDX40"/>
      <c r="EDY40"/>
      <c r="EDZ40"/>
      <c r="EEA40"/>
      <c r="EEB40"/>
      <c r="EEC40"/>
      <c r="EED40"/>
      <c r="EEE40"/>
      <c r="EEF40"/>
      <c r="EEG40"/>
      <c r="EEH40"/>
      <c r="EEI40"/>
      <c r="EEJ40"/>
      <c r="EEK40"/>
      <c r="EEL40"/>
      <c r="EEM40"/>
      <c r="EEN40"/>
      <c r="EEO40"/>
      <c r="EEP40"/>
      <c r="EEQ40"/>
      <c r="EER40"/>
      <c r="EES40"/>
      <c r="EET40"/>
      <c r="EEU40"/>
      <c r="EEV40"/>
      <c r="EEW40"/>
      <c r="EEX40"/>
      <c r="EEY40"/>
      <c r="EEZ40"/>
      <c r="EFA40"/>
      <c r="EFB40"/>
      <c r="EFC40"/>
      <c r="EFD40"/>
      <c r="EFE40"/>
      <c r="EFF40"/>
      <c r="EFG40"/>
      <c r="EFH40"/>
      <c r="EFI40"/>
      <c r="EFJ40"/>
      <c r="EFK40"/>
      <c r="EFL40"/>
      <c r="EFM40"/>
      <c r="EFN40"/>
      <c r="EFO40"/>
      <c r="EFP40"/>
      <c r="EFQ40"/>
      <c r="EFR40"/>
      <c r="EFS40"/>
      <c r="EFT40"/>
      <c r="EFU40"/>
      <c r="EFV40"/>
      <c r="EFW40"/>
      <c r="EFX40"/>
      <c r="EFY40"/>
      <c r="EFZ40"/>
      <c r="EGA40"/>
      <c r="EGB40"/>
      <c r="EGC40"/>
      <c r="EGD40"/>
      <c r="EGE40"/>
      <c r="EGF40"/>
      <c r="EGG40"/>
      <c r="EGH40"/>
      <c r="EGI40"/>
      <c r="EGJ40"/>
      <c r="EGK40"/>
      <c r="EGL40"/>
      <c r="EGM40"/>
      <c r="EGN40"/>
      <c r="EGO40"/>
      <c r="EGP40"/>
      <c r="EGQ40"/>
      <c r="EGR40"/>
      <c r="EGS40"/>
      <c r="EGT40"/>
      <c r="EGU40"/>
      <c r="EGV40"/>
      <c r="EGW40"/>
      <c r="EGX40"/>
      <c r="EGY40"/>
      <c r="EGZ40"/>
      <c r="EHA40"/>
      <c r="EHB40"/>
      <c r="EHC40"/>
      <c r="EHD40"/>
      <c r="EHE40"/>
      <c r="EHF40"/>
      <c r="EHG40"/>
      <c r="EHH40"/>
      <c r="EHI40"/>
      <c r="EHJ40"/>
      <c r="EHK40"/>
      <c r="EHL40"/>
      <c r="EHM40"/>
      <c r="EHN40"/>
      <c r="EHO40"/>
      <c r="EHP40"/>
      <c r="EHQ40"/>
      <c r="EHR40"/>
      <c r="EHS40"/>
      <c r="EHT40"/>
      <c r="EHU40"/>
      <c r="EHV40"/>
      <c r="EHW40"/>
      <c r="EHX40"/>
      <c r="EHY40"/>
      <c r="EHZ40"/>
      <c r="EIA40"/>
      <c r="EIB40"/>
      <c r="EIC40"/>
      <c r="EID40"/>
      <c r="EIE40"/>
      <c r="EIF40"/>
      <c r="EIG40"/>
      <c r="EIH40"/>
      <c r="EII40"/>
      <c r="EIJ40"/>
      <c r="EIK40"/>
      <c r="EIL40"/>
      <c r="EIM40"/>
      <c r="EIN40"/>
      <c r="EIO40"/>
      <c r="EIP40"/>
      <c r="EIQ40"/>
      <c r="EIR40"/>
      <c r="EIS40"/>
      <c r="EIT40"/>
      <c r="EIU40"/>
      <c r="EIV40"/>
      <c r="EIW40"/>
      <c r="EIX40"/>
      <c r="EIY40"/>
      <c r="EIZ40"/>
      <c r="EJA40"/>
      <c r="EJB40"/>
      <c r="EJC40"/>
      <c r="EJD40"/>
      <c r="EJE40"/>
      <c r="EJF40"/>
      <c r="EJG40"/>
      <c r="EJH40"/>
      <c r="EJI40"/>
      <c r="EJJ40"/>
      <c r="EJK40"/>
      <c r="EJL40"/>
      <c r="EJM40"/>
      <c r="EJN40"/>
      <c r="EJO40"/>
      <c r="EJP40"/>
      <c r="EJQ40"/>
      <c r="EJR40"/>
      <c r="EJS40"/>
      <c r="EJT40"/>
      <c r="EJU40"/>
      <c r="EJV40"/>
      <c r="EJW40"/>
      <c r="EJX40"/>
      <c r="EJY40"/>
      <c r="EJZ40"/>
      <c r="EKA40"/>
      <c r="EKB40"/>
      <c r="EKC40"/>
      <c r="EKD40"/>
      <c r="EKE40"/>
      <c r="EKF40"/>
      <c r="EKG40"/>
      <c r="EKH40"/>
      <c r="EKI40"/>
      <c r="EKJ40"/>
      <c r="EKK40"/>
      <c r="EKL40"/>
      <c r="EKM40"/>
      <c r="EKN40"/>
      <c r="EKO40"/>
      <c r="EKP40"/>
      <c r="EKQ40"/>
      <c r="EKR40"/>
      <c r="EKS40"/>
      <c r="EKT40"/>
      <c r="EKU40"/>
      <c r="EKV40"/>
      <c r="EKW40"/>
      <c r="EKX40"/>
      <c r="EKY40"/>
      <c r="EKZ40"/>
      <c r="ELA40"/>
      <c r="ELB40"/>
      <c r="ELC40"/>
      <c r="ELD40"/>
      <c r="ELE40"/>
      <c r="ELF40"/>
      <c r="ELG40"/>
      <c r="ELH40"/>
      <c r="ELI40"/>
      <c r="ELJ40"/>
      <c r="ELK40"/>
      <c r="ELL40"/>
      <c r="ELM40"/>
      <c r="ELN40"/>
      <c r="ELO40"/>
      <c r="ELP40"/>
      <c r="ELQ40"/>
      <c r="ELR40"/>
      <c r="ELS40"/>
      <c r="ELT40"/>
      <c r="ELU40"/>
      <c r="ELV40"/>
      <c r="ELW40"/>
      <c r="ELX40"/>
      <c r="ELY40"/>
      <c r="ELZ40"/>
      <c r="EMA40"/>
      <c r="EMB40"/>
      <c r="EMC40"/>
      <c r="EMD40"/>
      <c r="EME40"/>
      <c r="EMF40"/>
      <c r="EMG40"/>
      <c r="EMH40"/>
      <c r="EMI40"/>
      <c r="EMJ40"/>
      <c r="EMK40"/>
      <c r="EML40"/>
      <c r="EMM40"/>
      <c r="EMN40"/>
      <c r="EMO40"/>
      <c r="EMP40"/>
      <c r="EMQ40"/>
      <c r="EMR40"/>
      <c r="EMS40"/>
      <c r="EMT40"/>
      <c r="EMU40"/>
      <c r="EMV40"/>
      <c r="EMW40"/>
      <c r="EMX40"/>
      <c r="EMY40"/>
      <c r="EMZ40"/>
      <c r="ENA40"/>
      <c r="ENB40"/>
      <c r="ENC40"/>
      <c r="END40"/>
      <c r="ENE40"/>
      <c r="ENF40"/>
      <c r="ENG40"/>
      <c r="ENH40"/>
      <c r="ENI40"/>
      <c r="ENJ40"/>
      <c r="ENK40"/>
      <c r="ENL40"/>
      <c r="ENM40"/>
      <c r="ENN40"/>
      <c r="ENO40"/>
      <c r="ENP40"/>
      <c r="ENQ40"/>
      <c r="ENR40"/>
      <c r="ENS40"/>
      <c r="ENT40"/>
      <c r="ENU40"/>
      <c r="ENV40"/>
      <c r="ENW40"/>
      <c r="ENX40"/>
      <c r="ENY40"/>
      <c r="ENZ40"/>
      <c r="EOA40"/>
      <c r="EOB40"/>
      <c r="EOC40"/>
      <c r="EOD40"/>
      <c r="EOE40"/>
      <c r="EOF40"/>
      <c r="EOG40"/>
      <c r="EOH40"/>
      <c r="EOI40"/>
      <c r="EOJ40"/>
      <c r="EOK40"/>
      <c r="EOL40"/>
      <c r="EOM40"/>
      <c r="EON40"/>
      <c r="EOO40"/>
      <c r="EOP40"/>
      <c r="EOQ40"/>
      <c r="EOR40"/>
      <c r="EOS40"/>
      <c r="EOT40"/>
      <c r="EOU40"/>
      <c r="EOV40"/>
      <c r="EOW40"/>
      <c r="EOX40"/>
      <c r="EOY40"/>
      <c r="EOZ40"/>
      <c r="EPA40"/>
      <c r="EPB40"/>
      <c r="EPC40"/>
      <c r="EPD40"/>
      <c r="EPE40"/>
      <c r="EPF40"/>
      <c r="EPG40"/>
      <c r="EPH40"/>
      <c r="EPI40"/>
      <c r="EPJ40"/>
      <c r="EPK40"/>
      <c r="EPL40"/>
      <c r="EPM40"/>
      <c r="EPN40"/>
      <c r="EPO40"/>
      <c r="EPP40"/>
      <c r="EPQ40"/>
      <c r="EPR40"/>
      <c r="EPS40"/>
      <c r="EPT40"/>
      <c r="EPU40"/>
      <c r="EPV40"/>
      <c r="EPW40"/>
      <c r="EPX40"/>
      <c r="EPY40"/>
      <c r="EPZ40"/>
      <c r="EQA40"/>
      <c r="EQB40"/>
      <c r="EQC40"/>
      <c r="EQD40"/>
      <c r="EQE40"/>
      <c r="EQF40"/>
      <c r="EQG40"/>
      <c r="EQH40"/>
      <c r="EQI40"/>
      <c r="EQJ40"/>
      <c r="EQK40"/>
      <c r="EQL40"/>
      <c r="EQM40"/>
      <c r="EQN40"/>
      <c r="EQO40"/>
      <c r="EQP40"/>
      <c r="EQQ40"/>
      <c r="EQR40"/>
      <c r="EQS40"/>
      <c r="EQT40"/>
      <c r="EQU40"/>
      <c r="EQV40"/>
      <c r="EQW40"/>
      <c r="EQX40"/>
      <c r="EQY40"/>
      <c r="EQZ40"/>
      <c r="ERA40"/>
      <c r="ERB40"/>
      <c r="ERC40"/>
      <c r="ERD40"/>
      <c r="ERE40"/>
      <c r="ERF40"/>
      <c r="ERG40"/>
      <c r="ERH40"/>
      <c r="ERI40"/>
      <c r="ERJ40"/>
      <c r="ERK40"/>
      <c r="ERL40"/>
      <c r="ERM40"/>
      <c r="ERN40"/>
      <c r="ERO40"/>
      <c r="ERP40"/>
      <c r="ERQ40"/>
      <c r="ERR40"/>
      <c r="ERS40"/>
      <c r="ERT40"/>
      <c r="ERU40"/>
      <c r="ERV40"/>
      <c r="ERW40"/>
      <c r="ERX40"/>
      <c r="ERY40"/>
      <c r="ERZ40"/>
      <c r="ESA40"/>
      <c r="ESB40"/>
      <c r="ESC40"/>
      <c r="ESD40"/>
      <c r="ESE40"/>
      <c r="ESF40"/>
      <c r="ESG40"/>
      <c r="ESH40"/>
      <c r="ESI40"/>
      <c r="ESJ40"/>
      <c r="ESK40"/>
      <c r="ESL40"/>
      <c r="ESM40"/>
      <c r="ESN40"/>
      <c r="ESO40"/>
      <c r="ESP40"/>
      <c r="ESQ40"/>
      <c r="ESR40"/>
      <c r="ESS40"/>
      <c r="EST40"/>
      <c r="ESU40"/>
      <c r="ESV40"/>
      <c r="ESW40"/>
      <c r="ESX40"/>
      <c r="ESY40"/>
      <c r="ESZ40"/>
      <c r="ETA40"/>
      <c r="ETB40"/>
      <c r="ETC40"/>
      <c r="ETD40"/>
      <c r="ETE40"/>
      <c r="ETF40"/>
      <c r="ETG40"/>
      <c r="ETH40"/>
      <c r="ETI40"/>
      <c r="ETJ40"/>
      <c r="ETK40"/>
      <c r="ETL40"/>
      <c r="ETM40"/>
      <c r="ETN40"/>
      <c r="ETO40"/>
      <c r="ETP40"/>
      <c r="ETQ40"/>
      <c r="ETR40"/>
      <c r="ETS40"/>
      <c r="ETT40"/>
      <c r="ETU40"/>
      <c r="ETV40"/>
      <c r="ETW40"/>
      <c r="ETX40"/>
      <c r="ETY40"/>
      <c r="ETZ40"/>
      <c r="EUA40"/>
      <c r="EUB40"/>
      <c r="EUC40"/>
      <c r="EUD40"/>
      <c r="EUE40"/>
      <c r="EUF40"/>
      <c r="EUG40"/>
      <c r="EUH40"/>
      <c r="EUI40"/>
      <c r="EUJ40"/>
      <c r="EUK40"/>
      <c r="EUL40"/>
      <c r="EUM40"/>
      <c r="EUN40"/>
      <c r="EUO40"/>
      <c r="EUP40"/>
      <c r="EUQ40"/>
      <c r="EUR40"/>
      <c r="EUS40"/>
      <c r="EUT40"/>
      <c r="EUU40"/>
      <c r="EUV40"/>
      <c r="EUW40"/>
      <c r="EUX40"/>
      <c r="EUY40"/>
      <c r="EUZ40"/>
      <c r="EVA40"/>
      <c r="EVB40"/>
      <c r="EVC40"/>
      <c r="EVD40"/>
      <c r="EVE40"/>
      <c r="EVF40"/>
      <c r="EVG40"/>
      <c r="EVH40"/>
      <c r="EVI40"/>
      <c r="EVJ40"/>
      <c r="EVK40"/>
      <c r="EVL40"/>
      <c r="EVM40"/>
      <c r="EVN40"/>
      <c r="EVO40"/>
      <c r="EVP40"/>
      <c r="EVQ40"/>
      <c r="EVR40"/>
      <c r="EVS40"/>
      <c r="EVT40"/>
      <c r="EVU40"/>
      <c r="EVV40"/>
      <c r="EVW40"/>
      <c r="EVX40"/>
      <c r="EVY40"/>
      <c r="EVZ40"/>
      <c r="EWA40"/>
      <c r="EWB40"/>
      <c r="EWC40"/>
      <c r="EWD40"/>
      <c r="EWE40"/>
      <c r="EWF40"/>
      <c r="EWG40"/>
      <c r="EWH40"/>
      <c r="EWI40"/>
      <c r="EWJ40"/>
      <c r="EWK40"/>
      <c r="EWL40"/>
      <c r="EWM40"/>
      <c r="EWN40"/>
      <c r="EWO40"/>
      <c r="EWP40"/>
      <c r="EWQ40"/>
      <c r="EWR40"/>
      <c r="EWS40"/>
      <c r="EWT40"/>
      <c r="EWU40"/>
      <c r="EWV40"/>
      <c r="EWW40"/>
      <c r="EWX40"/>
      <c r="EWY40"/>
      <c r="EWZ40"/>
      <c r="EXA40"/>
      <c r="EXB40"/>
      <c r="EXC40"/>
      <c r="EXD40"/>
      <c r="EXE40"/>
      <c r="EXF40"/>
      <c r="EXG40"/>
      <c r="EXH40"/>
      <c r="EXI40"/>
      <c r="EXJ40"/>
      <c r="EXK40"/>
      <c r="EXL40"/>
      <c r="EXM40"/>
      <c r="EXN40"/>
      <c r="EXO40"/>
      <c r="EXP40"/>
      <c r="EXQ40"/>
      <c r="EXR40"/>
      <c r="EXS40"/>
      <c r="EXT40"/>
      <c r="EXU40"/>
      <c r="EXV40"/>
      <c r="EXW40"/>
      <c r="EXX40"/>
      <c r="EXY40"/>
      <c r="EXZ40"/>
      <c r="EYA40"/>
      <c r="EYB40"/>
      <c r="EYC40"/>
      <c r="EYD40"/>
      <c r="EYE40"/>
      <c r="EYF40"/>
      <c r="EYG40"/>
      <c r="EYH40"/>
      <c r="EYI40"/>
      <c r="EYJ40"/>
      <c r="EYK40"/>
      <c r="EYL40"/>
      <c r="EYM40"/>
      <c r="EYN40"/>
      <c r="EYO40"/>
      <c r="EYP40"/>
      <c r="EYQ40"/>
      <c r="EYR40"/>
      <c r="EYS40"/>
      <c r="EYT40"/>
      <c r="EYU40"/>
      <c r="EYV40"/>
      <c r="EYW40"/>
      <c r="EYX40"/>
      <c r="EYY40"/>
      <c r="EYZ40"/>
      <c r="EZA40"/>
      <c r="EZB40"/>
      <c r="EZC40"/>
      <c r="EZD40"/>
      <c r="EZE40"/>
      <c r="EZF40"/>
      <c r="EZG40"/>
      <c r="EZH40"/>
      <c r="EZI40"/>
      <c r="EZJ40"/>
      <c r="EZK40"/>
      <c r="EZL40"/>
      <c r="EZM40"/>
      <c r="EZN40"/>
      <c r="EZO40"/>
      <c r="EZP40"/>
      <c r="EZQ40"/>
      <c r="EZR40"/>
      <c r="EZS40"/>
      <c r="EZT40"/>
      <c r="EZU40"/>
      <c r="EZV40"/>
      <c r="EZW40"/>
      <c r="EZX40"/>
      <c r="EZY40"/>
      <c r="EZZ40"/>
      <c r="FAA40"/>
      <c r="FAB40"/>
      <c r="FAC40"/>
      <c r="FAD40"/>
      <c r="FAE40"/>
      <c r="FAF40"/>
      <c r="FAG40"/>
      <c r="FAH40"/>
      <c r="FAI40"/>
      <c r="FAJ40"/>
      <c r="FAK40"/>
      <c r="FAL40"/>
      <c r="FAM40"/>
      <c r="FAN40"/>
      <c r="FAO40"/>
      <c r="FAP40"/>
      <c r="FAQ40"/>
      <c r="FAR40"/>
      <c r="FAS40"/>
      <c r="FAT40"/>
      <c r="FAU40"/>
      <c r="FAV40"/>
      <c r="FAW40"/>
      <c r="FAX40"/>
      <c r="FAY40"/>
      <c r="FAZ40"/>
      <c r="FBA40"/>
      <c r="FBB40"/>
      <c r="FBC40"/>
      <c r="FBD40"/>
      <c r="FBE40"/>
      <c r="FBF40"/>
      <c r="FBG40"/>
      <c r="FBH40"/>
      <c r="FBI40"/>
      <c r="FBJ40"/>
      <c r="FBK40"/>
      <c r="FBL40"/>
      <c r="FBM40"/>
      <c r="FBN40"/>
      <c r="FBO40"/>
      <c r="FBP40"/>
      <c r="FBQ40"/>
      <c r="FBR40"/>
      <c r="FBS40"/>
      <c r="FBT40"/>
      <c r="FBU40"/>
      <c r="FBV40"/>
      <c r="FBW40"/>
      <c r="FBX40"/>
      <c r="FBY40"/>
      <c r="FBZ40"/>
      <c r="FCA40"/>
      <c r="FCB40"/>
      <c r="FCC40"/>
      <c r="FCD40"/>
      <c r="FCE40"/>
      <c r="FCF40"/>
      <c r="FCG40"/>
      <c r="FCH40"/>
      <c r="FCI40"/>
      <c r="FCJ40"/>
      <c r="FCK40"/>
      <c r="FCL40"/>
      <c r="FCM40"/>
      <c r="FCN40"/>
      <c r="FCO40"/>
      <c r="FCP40"/>
      <c r="FCQ40"/>
      <c r="FCR40"/>
      <c r="FCS40"/>
      <c r="FCT40"/>
      <c r="FCU40"/>
      <c r="FCV40"/>
      <c r="FCW40"/>
      <c r="FCX40"/>
      <c r="FCY40"/>
      <c r="FCZ40"/>
      <c r="FDA40"/>
      <c r="FDB40"/>
      <c r="FDC40"/>
      <c r="FDD40"/>
      <c r="FDE40"/>
      <c r="FDF40"/>
      <c r="FDG40"/>
      <c r="FDH40"/>
      <c r="FDI40"/>
      <c r="FDJ40"/>
      <c r="FDK40"/>
      <c r="FDL40"/>
      <c r="FDM40"/>
      <c r="FDN40"/>
      <c r="FDO40"/>
      <c r="FDP40"/>
      <c r="FDQ40"/>
      <c r="FDR40"/>
      <c r="FDS40"/>
      <c r="FDT40"/>
      <c r="FDU40"/>
      <c r="FDV40"/>
      <c r="FDW40"/>
      <c r="FDX40"/>
      <c r="FDY40"/>
      <c r="FDZ40"/>
      <c r="FEA40"/>
      <c r="FEB40"/>
      <c r="FEC40"/>
      <c r="FED40"/>
      <c r="FEE40"/>
      <c r="FEF40"/>
      <c r="FEG40"/>
      <c r="FEH40"/>
      <c r="FEI40"/>
      <c r="FEJ40"/>
      <c r="FEK40"/>
      <c r="FEL40"/>
      <c r="FEM40"/>
      <c r="FEN40"/>
      <c r="FEO40"/>
      <c r="FEP40"/>
      <c r="FEQ40"/>
      <c r="FER40"/>
      <c r="FES40"/>
      <c r="FET40"/>
      <c r="FEU40"/>
      <c r="FEV40"/>
      <c r="FEW40"/>
      <c r="FEX40"/>
      <c r="FEY40"/>
      <c r="FEZ40"/>
      <c r="FFA40"/>
      <c r="FFB40"/>
      <c r="FFC40"/>
      <c r="FFD40"/>
      <c r="FFE40"/>
      <c r="FFF40"/>
      <c r="FFG40"/>
      <c r="FFH40"/>
      <c r="FFI40"/>
      <c r="FFJ40"/>
      <c r="FFK40"/>
      <c r="FFL40"/>
      <c r="FFM40"/>
      <c r="FFN40"/>
      <c r="FFO40"/>
      <c r="FFP40"/>
      <c r="FFQ40"/>
      <c r="FFR40"/>
      <c r="FFS40"/>
      <c r="FFT40"/>
      <c r="FFU40"/>
      <c r="FFV40"/>
      <c r="FFW40"/>
      <c r="FFX40"/>
      <c r="FFY40"/>
      <c r="FFZ40"/>
      <c r="FGA40"/>
      <c r="FGB40"/>
      <c r="FGC40"/>
      <c r="FGD40"/>
      <c r="FGE40"/>
      <c r="FGF40"/>
      <c r="FGG40"/>
      <c r="FGH40"/>
      <c r="FGI40"/>
      <c r="FGJ40"/>
      <c r="FGK40"/>
      <c r="FGL40"/>
      <c r="FGM40"/>
      <c r="FGN40"/>
      <c r="FGO40"/>
      <c r="FGP40"/>
      <c r="FGQ40"/>
      <c r="FGR40"/>
      <c r="FGS40"/>
      <c r="FGT40"/>
      <c r="FGU40"/>
      <c r="FGV40"/>
      <c r="FGW40"/>
      <c r="FGX40"/>
      <c r="FGY40"/>
      <c r="FGZ40"/>
      <c r="FHA40"/>
      <c r="FHB40"/>
      <c r="FHC40"/>
      <c r="FHD40"/>
      <c r="FHE40"/>
      <c r="FHF40"/>
      <c r="FHG40"/>
      <c r="FHH40"/>
      <c r="FHI40"/>
      <c r="FHJ40"/>
      <c r="FHK40"/>
      <c r="FHL40"/>
      <c r="FHM40"/>
      <c r="FHN40"/>
      <c r="FHO40"/>
      <c r="FHP40"/>
      <c r="FHQ40"/>
      <c r="FHR40"/>
      <c r="FHS40"/>
      <c r="FHT40"/>
      <c r="FHU40"/>
      <c r="FHV40"/>
      <c r="FHW40"/>
      <c r="FHX40"/>
      <c r="FHY40"/>
      <c r="FHZ40"/>
      <c r="FIA40"/>
      <c r="FIB40"/>
      <c r="FIC40"/>
      <c r="FID40"/>
      <c r="FIE40"/>
      <c r="FIF40"/>
      <c r="FIG40"/>
      <c r="FIH40"/>
      <c r="FII40"/>
      <c r="FIJ40"/>
      <c r="FIK40"/>
      <c r="FIL40"/>
      <c r="FIM40"/>
      <c r="FIN40"/>
      <c r="FIO40"/>
      <c r="FIP40"/>
      <c r="FIQ40"/>
      <c r="FIR40"/>
      <c r="FIS40"/>
      <c r="FIT40"/>
      <c r="FIU40"/>
      <c r="FIV40"/>
      <c r="FIW40"/>
      <c r="FIX40"/>
      <c r="FIY40"/>
      <c r="FIZ40"/>
      <c r="FJA40"/>
      <c r="FJB40"/>
      <c r="FJC40"/>
      <c r="FJD40"/>
      <c r="FJE40"/>
      <c r="FJF40"/>
      <c r="FJG40"/>
      <c r="FJH40"/>
      <c r="FJI40"/>
      <c r="FJJ40"/>
      <c r="FJK40"/>
      <c r="FJL40"/>
      <c r="FJM40"/>
      <c r="FJN40"/>
      <c r="FJO40"/>
      <c r="FJP40"/>
      <c r="FJQ40"/>
      <c r="FJR40"/>
      <c r="FJS40"/>
      <c r="FJT40"/>
      <c r="FJU40"/>
      <c r="FJV40"/>
      <c r="FJW40"/>
      <c r="FJX40"/>
      <c r="FJY40"/>
      <c r="FJZ40"/>
      <c r="FKA40"/>
      <c r="FKB40"/>
      <c r="FKC40"/>
      <c r="FKD40"/>
      <c r="FKE40"/>
      <c r="FKF40"/>
      <c r="FKG40"/>
      <c r="FKH40"/>
      <c r="FKI40"/>
      <c r="FKJ40"/>
      <c r="FKK40"/>
      <c r="FKL40"/>
      <c r="FKM40"/>
      <c r="FKN40"/>
      <c r="FKO40"/>
      <c r="FKP40"/>
      <c r="FKQ40"/>
      <c r="FKR40"/>
      <c r="FKS40"/>
      <c r="FKT40"/>
      <c r="FKU40"/>
      <c r="FKV40"/>
      <c r="FKW40"/>
      <c r="FKX40"/>
      <c r="FKY40"/>
      <c r="FKZ40"/>
      <c r="FLA40"/>
      <c r="FLB40"/>
      <c r="FLC40"/>
      <c r="FLD40"/>
      <c r="FLE40"/>
      <c r="FLF40"/>
      <c r="FLG40"/>
      <c r="FLH40"/>
      <c r="FLI40"/>
      <c r="FLJ40"/>
      <c r="FLK40"/>
      <c r="FLL40"/>
      <c r="FLM40"/>
      <c r="FLN40"/>
      <c r="FLO40"/>
      <c r="FLP40"/>
      <c r="FLQ40"/>
      <c r="FLR40"/>
      <c r="FLS40"/>
      <c r="FLT40"/>
      <c r="FLU40"/>
      <c r="FLV40"/>
      <c r="FLW40"/>
      <c r="FLX40"/>
      <c r="FLY40"/>
      <c r="FLZ40"/>
      <c r="FMA40"/>
      <c r="FMB40"/>
      <c r="FMC40"/>
      <c r="FMD40"/>
      <c r="FME40"/>
      <c r="FMF40"/>
      <c r="FMG40"/>
      <c r="FMH40"/>
      <c r="FMI40"/>
      <c r="FMJ40"/>
      <c r="FMK40"/>
      <c r="FML40"/>
      <c r="FMM40"/>
      <c r="FMN40"/>
      <c r="FMO40"/>
      <c r="FMP40"/>
      <c r="FMQ40"/>
      <c r="FMR40"/>
      <c r="FMS40"/>
      <c r="FMT40"/>
      <c r="FMU40"/>
      <c r="FMV40"/>
      <c r="FMW40"/>
      <c r="FMX40"/>
      <c r="FMY40"/>
      <c r="FMZ40"/>
      <c r="FNA40"/>
      <c r="FNB40"/>
      <c r="FNC40"/>
      <c r="FND40"/>
      <c r="FNE40"/>
      <c r="FNF40"/>
      <c r="FNG40"/>
      <c r="FNH40"/>
      <c r="FNI40"/>
      <c r="FNJ40"/>
      <c r="FNK40"/>
      <c r="FNL40"/>
      <c r="FNM40"/>
      <c r="FNN40"/>
      <c r="FNO40"/>
      <c r="FNP40"/>
      <c r="FNQ40"/>
      <c r="FNR40"/>
      <c r="FNS40"/>
      <c r="FNT40"/>
      <c r="FNU40"/>
      <c r="FNV40"/>
      <c r="FNW40"/>
      <c r="FNX40"/>
      <c r="FNY40"/>
      <c r="FNZ40"/>
      <c r="FOA40"/>
      <c r="FOB40"/>
      <c r="FOC40"/>
      <c r="FOD40"/>
      <c r="FOE40"/>
      <c r="FOF40"/>
      <c r="FOG40"/>
      <c r="FOH40"/>
      <c r="FOI40"/>
      <c r="FOJ40"/>
      <c r="FOK40"/>
      <c r="FOL40"/>
      <c r="FOM40"/>
      <c r="FON40"/>
      <c r="FOO40"/>
      <c r="FOP40"/>
      <c r="FOQ40"/>
      <c r="FOR40"/>
      <c r="FOS40"/>
      <c r="FOT40"/>
      <c r="FOU40"/>
      <c r="FOV40"/>
      <c r="FOW40"/>
      <c r="FOX40"/>
      <c r="FOY40"/>
      <c r="FOZ40"/>
      <c r="FPA40"/>
      <c r="FPB40"/>
      <c r="FPC40"/>
      <c r="FPD40"/>
      <c r="FPE40"/>
      <c r="FPF40"/>
      <c r="FPG40"/>
      <c r="FPH40"/>
      <c r="FPI40"/>
      <c r="FPJ40"/>
      <c r="FPK40"/>
      <c r="FPL40"/>
      <c r="FPM40"/>
      <c r="FPN40"/>
      <c r="FPO40"/>
      <c r="FPP40"/>
      <c r="FPQ40"/>
      <c r="FPR40"/>
      <c r="FPS40"/>
      <c r="FPT40"/>
      <c r="FPU40"/>
      <c r="FPV40"/>
      <c r="FPW40"/>
      <c r="FPX40"/>
      <c r="FPY40"/>
      <c r="FPZ40"/>
      <c r="FQA40"/>
      <c r="FQB40"/>
      <c r="FQC40"/>
      <c r="FQD40"/>
      <c r="FQE40"/>
      <c r="FQF40"/>
      <c r="FQG40"/>
      <c r="FQH40"/>
      <c r="FQI40"/>
      <c r="FQJ40"/>
      <c r="FQK40"/>
      <c r="FQL40"/>
      <c r="FQM40"/>
      <c r="FQN40"/>
      <c r="FQO40"/>
      <c r="FQP40"/>
      <c r="FQQ40"/>
      <c r="FQR40"/>
      <c r="FQS40"/>
      <c r="FQT40"/>
      <c r="FQU40"/>
      <c r="FQV40"/>
      <c r="FQW40"/>
      <c r="FQX40"/>
      <c r="FQY40"/>
      <c r="FQZ40"/>
      <c r="FRA40"/>
      <c r="FRB40"/>
      <c r="FRC40"/>
      <c r="FRD40"/>
      <c r="FRE40"/>
      <c r="FRF40"/>
      <c r="FRG40"/>
      <c r="FRH40"/>
      <c r="FRI40"/>
      <c r="FRJ40"/>
      <c r="FRK40"/>
      <c r="FRL40"/>
      <c r="FRM40"/>
      <c r="FRN40"/>
      <c r="FRO40"/>
      <c r="FRP40"/>
      <c r="FRQ40"/>
      <c r="FRR40"/>
      <c r="FRS40"/>
      <c r="FRT40"/>
      <c r="FRU40"/>
      <c r="FRV40"/>
      <c r="FRW40"/>
      <c r="FRX40"/>
      <c r="FRY40"/>
      <c r="FRZ40"/>
      <c r="FSA40"/>
      <c r="FSB40"/>
      <c r="FSC40"/>
      <c r="FSD40"/>
      <c r="FSE40"/>
      <c r="FSF40"/>
      <c r="FSG40"/>
      <c r="FSH40"/>
      <c r="FSI40"/>
      <c r="FSJ40"/>
      <c r="FSK40"/>
      <c r="FSL40"/>
      <c r="FSM40"/>
      <c r="FSN40"/>
      <c r="FSO40"/>
      <c r="FSP40"/>
      <c r="FSQ40"/>
      <c r="FSR40"/>
      <c r="FSS40"/>
      <c r="FST40"/>
      <c r="FSU40"/>
      <c r="FSV40"/>
      <c r="FSW40"/>
      <c r="FSX40"/>
      <c r="FSY40"/>
      <c r="FSZ40"/>
      <c r="FTA40"/>
      <c r="FTB40"/>
      <c r="FTC40"/>
      <c r="FTD40"/>
      <c r="FTE40"/>
      <c r="FTF40"/>
      <c r="FTG40"/>
      <c r="FTH40"/>
      <c r="FTI40"/>
      <c r="FTJ40"/>
      <c r="FTK40"/>
      <c r="FTL40"/>
      <c r="FTM40"/>
      <c r="FTN40"/>
      <c r="FTO40"/>
      <c r="FTP40"/>
      <c r="FTQ40"/>
      <c r="FTR40"/>
      <c r="FTS40"/>
      <c r="FTT40"/>
      <c r="FTU40"/>
      <c r="FTV40"/>
      <c r="FTW40"/>
      <c r="FTX40"/>
      <c r="FTY40"/>
      <c r="FTZ40"/>
      <c r="FUA40"/>
      <c r="FUB40"/>
      <c r="FUC40"/>
      <c r="FUD40"/>
      <c r="FUE40"/>
      <c r="FUF40"/>
      <c r="FUG40"/>
      <c r="FUH40"/>
      <c r="FUI40"/>
      <c r="FUJ40"/>
      <c r="FUK40"/>
      <c r="FUL40"/>
      <c r="FUM40"/>
      <c r="FUN40"/>
      <c r="FUO40"/>
      <c r="FUP40"/>
      <c r="FUQ40"/>
      <c r="FUR40"/>
      <c r="FUS40"/>
      <c r="FUT40"/>
      <c r="FUU40"/>
      <c r="FUV40"/>
      <c r="FUW40"/>
      <c r="FUX40"/>
      <c r="FUY40"/>
      <c r="FUZ40"/>
      <c r="FVA40"/>
      <c r="FVB40"/>
      <c r="FVC40"/>
      <c r="FVD40"/>
      <c r="FVE40"/>
      <c r="FVF40"/>
      <c r="FVG40"/>
      <c r="FVH40"/>
      <c r="FVI40"/>
      <c r="FVJ40"/>
      <c r="FVK40"/>
      <c r="FVL40"/>
      <c r="FVM40"/>
      <c r="FVN40"/>
      <c r="FVO40"/>
      <c r="FVP40"/>
      <c r="FVQ40"/>
      <c r="FVR40"/>
      <c r="FVS40"/>
      <c r="FVT40"/>
      <c r="FVU40"/>
      <c r="FVV40"/>
      <c r="FVW40"/>
      <c r="FVX40"/>
      <c r="FVY40"/>
      <c r="FVZ40"/>
      <c r="FWA40"/>
      <c r="FWB40"/>
      <c r="FWC40"/>
      <c r="FWD40"/>
      <c r="FWE40"/>
      <c r="FWF40"/>
      <c r="FWG40"/>
      <c r="FWH40"/>
      <c r="FWI40"/>
      <c r="FWJ40"/>
      <c r="FWK40"/>
      <c r="FWL40"/>
      <c r="FWM40"/>
      <c r="FWN40"/>
      <c r="FWO40"/>
      <c r="FWP40"/>
      <c r="FWQ40"/>
      <c r="FWR40"/>
      <c r="FWS40"/>
      <c r="FWT40"/>
      <c r="FWU40"/>
      <c r="FWV40"/>
      <c r="FWW40"/>
      <c r="FWX40"/>
      <c r="FWY40"/>
      <c r="FWZ40"/>
      <c r="FXA40"/>
      <c r="FXB40"/>
      <c r="FXC40"/>
      <c r="FXD40"/>
      <c r="FXE40"/>
      <c r="FXF40"/>
      <c r="FXG40"/>
      <c r="FXH40"/>
      <c r="FXI40"/>
      <c r="FXJ40"/>
      <c r="FXK40"/>
      <c r="FXL40"/>
      <c r="FXM40"/>
      <c r="FXN40"/>
      <c r="FXO40"/>
      <c r="FXP40"/>
      <c r="FXQ40"/>
      <c r="FXR40"/>
      <c r="FXS40"/>
      <c r="FXT40"/>
      <c r="FXU40"/>
      <c r="FXV40"/>
      <c r="FXW40"/>
      <c r="FXX40"/>
      <c r="FXY40"/>
      <c r="FXZ40"/>
      <c r="FYA40"/>
      <c r="FYB40"/>
      <c r="FYC40"/>
      <c r="FYD40"/>
      <c r="FYE40"/>
      <c r="FYF40"/>
      <c r="FYG40"/>
      <c r="FYH40"/>
      <c r="FYI40"/>
      <c r="FYJ40"/>
      <c r="FYK40"/>
      <c r="FYL40"/>
      <c r="FYM40"/>
      <c r="FYN40"/>
      <c r="FYO40"/>
      <c r="FYP40"/>
      <c r="FYQ40"/>
      <c r="FYR40"/>
      <c r="FYS40"/>
      <c r="FYT40"/>
      <c r="FYU40"/>
      <c r="FYV40"/>
      <c r="FYW40"/>
      <c r="FYX40"/>
      <c r="FYY40"/>
      <c r="FYZ40"/>
      <c r="FZA40"/>
      <c r="FZB40"/>
      <c r="FZC40"/>
      <c r="FZD40"/>
      <c r="FZE40"/>
      <c r="FZF40"/>
      <c r="FZG40"/>
      <c r="FZH40"/>
      <c r="FZI40"/>
      <c r="FZJ40"/>
      <c r="FZK40"/>
      <c r="FZL40"/>
      <c r="FZM40"/>
      <c r="FZN40"/>
      <c r="FZO40"/>
      <c r="FZP40"/>
      <c r="FZQ40"/>
      <c r="FZR40"/>
      <c r="FZS40"/>
      <c r="FZT40"/>
      <c r="FZU40"/>
      <c r="FZV40"/>
      <c r="FZW40"/>
      <c r="FZX40"/>
      <c r="FZY40"/>
      <c r="FZZ40"/>
      <c r="GAA40"/>
      <c r="GAB40"/>
      <c r="GAC40"/>
      <c r="GAD40"/>
      <c r="GAE40"/>
      <c r="GAF40"/>
      <c r="GAG40"/>
      <c r="GAH40"/>
      <c r="GAI40"/>
      <c r="GAJ40"/>
      <c r="GAK40"/>
      <c r="GAL40"/>
      <c r="GAM40"/>
      <c r="GAN40"/>
      <c r="GAO40"/>
      <c r="GAP40"/>
      <c r="GAQ40"/>
      <c r="GAR40"/>
      <c r="GAS40"/>
      <c r="GAT40"/>
      <c r="GAU40"/>
      <c r="GAV40"/>
      <c r="GAW40"/>
      <c r="GAX40"/>
      <c r="GAY40"/>
      <c r="GAZ40"/>
      <c r="GBA40"/>
      <c r="GBB40"/>
      <c r="GBC40"/>
      <c r="GBD40"/>
      <c r="GBE40"/>
      <c r="GBF40"/>
      <c r="GBG40"/>
      <c r="GBH40"/>
      <c r="GBI40"/>
      <c r="GBJ40"/>
      <c r="GBK40"/>
      <c r="GBL40"/>
      <c r="GBM40"/>
      <c r="GBN40"/>
      <c r="GBO40"/>
      <c r="GBP40"/>
      <c r="GBQ40"/>
      <c r="GBR40"/>
      <c r="GBS40"/>
      <c r="GBT40"/>
      <c r="GBU40"/>
      <c r="GBV40"/>
      <c r="GBW40"/>
      <c r="GBX40"/>
      <c r="GBY40"/>
      <c r="GBZ40"/>
      <c r="GCA40"/>
      <c r="GCB40"/>
      <c r="GCC40"/>
      <c r="GCD40"/>
      <c r="GCE40"/>
      <c r="GCF40"/>
      <c r="GCG40"/>
      <c r="GCH40"/>
      <c r="GCI40"/>
      <c r="GCJ40"/>
      <c r="GCK40"/>
      <c r="GCL40"/>
      <c r="GCM40"/>
      <c r="GCN40"/>
      <c r="GCO40"/>
      <c r="GCP40"/>
      <c r="GCQ40"/>
      <c r="GCR40"/>
      <c r="GCS40"/>
      <c r="GCT40"/>
      <c r="GCU40"/>
      <c r="GCV40"/>
      <c r="GCW40"/>
      <c r="GCX40"/>
      <c r="GCY40"/>
      <c r="GCZ40"/>
      <c r="GDA40"/>
      <c r="GDB40"/>
      <c r="GDC40"/>
      <c r="GDD40"/>
      <c r="GDE40"/>
      <c r="GDF40"/>
      <c r="GDG40"/>
      <c r="GDH40"/>
      <c r="GDI40"/>
      <c r="GDJ40"/>
      <c r="GDK40"/>
      <c r="GDL40"/>
      <c r="GDM40"/>
      <c r="GDN40"/>
      <c r="GDO40"/>
      <c r="GDP40"/>
      <c r="GDQ40"/>
      <c r="GDR40"/>
      <c r="GDS40"/>
      <c r="GDT40"/>
      <c r="GDU40"/>
      <c r="GDV40"/>
      <c r="GDW40"/>
      <c r="GDX40"/>
      <c r="GDY40"/>
      <c r="GDZ40"/>
      <c r="GEA40"/>
      <c r="GEB40"/>
      <c r="GEC40"/>
      <c r="GED40"/>
      <c r="GEE40"/>
      <c r="GEF40"/>
      <c r="GEG40"/>
      <c r="GEH40"/>
      <c r="GEI40"/>
      <c r="GEJ40"/>
      <c r="GEK40"/>
      <c r="GEL40"/>
      <c r="GEM40"/>
      <c r="GEN40"/>
      <c r="GEO40"/>
      <c r="GEP40"/>
      <c r="GEQ40"/>
      <c r="GER40"/>
      <c r="GES40"/>
      <c r="GET40"/>
      <c r="GEU40"/>
      <c r="GEV40"/>
      <c r="GEW40"/>
      <c r="GEX40"/>
      <c r="GEY40"/>
      <c r="GEZ40"/>
      <c r="GFA40"/>
      <c r="GFB40"/>
      <c r="GFC40"/>
      <c r="GFD40"/>
      <c r="GFE40"/>
      <c r="GFF40"/>
      <c r="GFG40"/>
      <c r="GFH40"/>
      <c r="GFI40"/>
      <c r="GFJ40"/>
      <c r="GFK40"/>
      <c r="GFL40"/>
      <c r="GFM40"/>
      <c r="GFN40"/>
      <c r="GFO40"/>
      <c r="GFP40"/>
      <c r="GFQ40"/>
      <c r="GFR40"/>
      <c r="GFS40"/>
      <c r="GFT40"/>
      <c r="GFU40"/>
      <c r="GFV40"/>
      <c r="GFW40"/>
      <c r="GFX40"/>
      <c r="GFY40"/>
      <c r="GFZ40"/>
      <c r="GGA40"/>
      <c r="GGB40"/>
      <c r="GGC40"/>
      <c r="GGD40"/>
      <c r="GGE40"/>
      <c r="GGF40"/>
      <c r="GGG40"/>
      <c r="GGH40"/>
      <c r="GGI40"/>
      <c r="GGJ40"/>
      <c r="GGK40"/>
      <c r="GGL40"/>
      <c r="GGM40"/>
      <c r="GGN40"/>
      <c r="GGO40"/>
      <c r="GGP40"/>
      <c r="GGQ40"/>
      <c r="GGR40"/>
      <c r="GGS40"/>
      <c r="GGT40"/>
      <c r="GGU40"/>
      <c r="GGV40"/>
      <c r="GGW40"/>
      <c r="GGX40"/>
      <c r="GGY40"/>
      <c r="GGZ40"/>
      <c r="GHA40"/>
      <c r="GHB40"/>
      <c r="GHC40"/>
      <c r="GHD40"/>
      <c r="GHE40"/>
      <c r="GHF40"/>
      <c r="GHG40"/>
      <c r="GHH40"/>
      <c r="GHI40"/>
      <c r="GHJ40"/>
      <c r="GHK40"/>
      <c r="GHL40"/>
      <c r="GHM40"/>
      <c r="GHN40"/>
      <c r="GHO40"/>
      <c r="GHP40"/>
      <c r="GHQ40"/>
      <c r="GHR40"/>
      <c r="GHS40"/>
      <c r="GHT40"/>
      <c r="GHU40"/>
      <c r="GHV40"/>
      <c r="GHW40"/>
      <c r="GHX40"/>
      <c r="GHY40"/>
      <c r="GHZ40"/>
      <c r="GIA40"/>
      <c r="GIB40"/>
      <c r="GIC40"/>
      <c r="GID40"/>
      <c r="GIE40"/>
      <c r="GIF40"/>
      <c r="GIG40"/>
      <c r="GIH40"/>
      <c r="GII40"/>
      <c r="GIJ40"/>
      <c r="GIK40"/>
      <c r="GIL40"/>
      <c r="GIM40"/>
      <c r="GIN40"/>
      <c r="GIO40"/>
      <c r="GIP40"/>
      <c r="GIQ40"/>
      <c r="GIR40"/>
      <c r="GIS40"/>
      <c r="GIT40"/>
      <c r="GIU40"/>
      <c r="GIV40"/>
      <c r="GIW40"/>
      <c r="GIX40"/>
      <c r="GIY40"/>
      <c r="GIZ40"/>
      <c r="GJA40"/>
      <c r="GJB40"/>
      <c r="GJC40"/>
      <c r="GJD40"/>
      <c r="GJE40"/>
      <c r="GJF40"/>
      <c r="GJG40"/>
      <c r="GJH40"/>
      <c r="GJI40"/>
      <c r="GJJ40"/>
      <c r="GJK40"/>
      <c r="GJL40"/>
      <c r="GJM40"/>
      <c r="GJN40"/>
      <c r="GJO40"/>
      <c r="GJP40"/>
      <c r="GJQ40"/>
      <c r="GJR40"/>
      <c r="GJS40"/>
      <c r="GJT40"/>
      <c r="GJU40"/>
      <c r="GJV40"/>
      <c r="GJW40"/>
      <c r="GJX40"/>
      <c r="GJY40"/>
      <c r="GJZ40"/>
      <c r="GKA40"/>
      <c r="GKB40"/>
      <c r="GKC40"/>
      <c r="GKD40"/>
      <c r="GKE40"/>
      <c r="GKF40"/>
      <c r="GKG40"/>
      <c r="GKH40"/>
      <c r="GKI40"/>
      <c r="GKJ40"/>
      <c r="GKK40"/>
      <c r="GKL40"/>
      <c r="GKM40"/>
      <c r="GKN40"/>
      <c r="GKO40"/>
      <c r="GKP40"/>
      <c r="GKQ40"/>
      <c r="GKR40"/>
      <c r="GKS40"/>
      <c r="GKT40"/>
      <c r="GKU40"/>
      <c r="GKV40"/>
      <c r="GKW40"/>
      <c r="GKX40"/>
      <c r="GKY40"/>
      <c r="GKZ40"/>
      <c r="GLA40"/>
      <c r="GLB40"/>
      <c r="GLC40"/>
      <c r="GLD40"/>
      <c r="GLE40"/>
      <c r="GLF40"/>
      <c r="GLG40"/>
      <c r="GLH40"/>
      <c r="GLI40"/>
      <c r="GLJ40"/>
      <c r="GLK40"/>
      <c r="GLL40"/>
      <c r="GLM40"/>
      <c r="GLN40"/>
      <c r="GLO40"/>
      <c r="GLP40"/>
      <c r="GLQ40"/>
      <c r="GLR40"/>
      <c r="GLS40"/>
      <c r="GLT40"/>
      <c r="GLU40"/>
      <c r="GLV40"/>
      <c r="GLW40"/>
      <c r="GLX40"/>
      <c r="GLY40"/>
      <c r="GLZ40"/>
      <c r="GMA40"/>
      <c r="GMB40"/>
      <c r="GMC40"/>
      <c r="GMD40"/>
      <c r="GME40"/>
      <c r="GMF40"/>
      <c r="GMG40"/>
      <c r="GMH40"/>
      <c r="GMI40"/>
      <c r="GMJ40"/>
      <c r="GMK40"/>
      <c r="GML40"/>
      <c r="GMM40"/>
      <c r="GMN40"/>
      <c r="GMO40"/>
      <c r="GMP40"/>
      <c r="GMQ40"/>
      <c r="GMR40"/>
      <c r="GMS40"/>
      <c r="GMT40"/>
      <c r="GMU40"/>
      <c r="GMV40"/>
      <c r="GMW40"/>
      <c r="GMX40"/>
      <c r="GMY40"/>
      <c r="GMZ40"/>
      <c r="GNA40"/>
      <c r="GNB40"/>
      <c r="GNC40"/>
      <c r="GND40"/>
      <c r="GNE40"/>
      <c r="GNF40"/>
      <c r="GNG40"/>
      <c r="GNH40"/>
      <c r="GNI40"/>
      <c r="GNJ40"/>
      <c r="GNK40"/>
      <c r="GNL40"/>
      <c r="GNM40"/>
      <c r="GNN40"/>
      <c r="GNO40"/>
      <c r="GNP40"/>
      <c r="GNQ40"/>
      <c r="GNR40"/>
      <c r="GNS40"/>
      <c r="GNT40"/>
      <c r="GNU40"/>
      <c r="GNV40"/>
      <c r="GNW40"/>
      <c r="GNX40"/>
      <c r="GNY40"/>
      <c r="GNZ40"/>
      <c r="GOA40"/>
      <c r="GOB40"/>
      <c r="GOC40"/>
      <c r="GOD40"/>
      <c r="GOE40"/>
      <c r="GOF40"/>
      <c r="GOG40"/>
      <c r="GOH40"/>
      <c r="GOI40"/>
      <c r="GOJ40"/>
      <c r="GOK40"/>
      <c r="GOL40"/>
      <c r="GOM40"/>
      <c r="GON40"/>
      <c r="GOO40"/>
      <c r="GOP40"/>
      <c r="GOQ40"/>
      <c r="GOR40"/>
      <c r="GOS40"/>
      <c r="GOT40"/>
      <c r="GOU40"/>
      <c r="GOV40"/>
      <c r="GOW40"/>
      <c r="GOX40"/>
      <c r="GOY40"/>
      <c r="GOZ40"/>
      <c r="GPA40"/>
      <c r="GPB40"/>
      <c r="GPC40"/>
      <c r="GPD40"/>
      <c r="GPE40"/>
      <c r="GPF40"/>
      <c r="GPG40"/>
      <c r="GPH40"/>
      <c r="GPI40"/>
      <c r="GPJ40"/>
      <c r="GPK40"/>
      <c r="GPL40"/>
      <c r="GPM40"/>
      <c r="GPN40"/>
      <c r="GPO40"/>
      <c r="GPP40"/>
      <c r="GPQ40"/>
      <c r="GPR40"/>
      <c r="GPS40"/>
      <c r="GPT40"/>
      <c r="GPU40"/>
      <c r="GPV40"/>
      <c r="GPW40"/>
      <c r="GPX40"/>
      <c r="GPY40"/>
      <c r="GPZ40"/>
      <c r="GQA40"/>
      <c r="GQB40"/>
      <c r="GQC40"/>
      <c r="GQD40"/>
      <c r="GQE40"/>
      <c r="GQF40"/>
      <c r="GQG40"/>
      <c r="GQH40"/>
      <c r="GQI40"/>
      <c r="GQJ40"/>
      <c r="GQK40"/>
      <c r="GQL40"/>
      <c r="GQM40"/>
      <c r="GQN40"/>
      <c r="GQO40"/>
      <c r="GQP40"/>
      <c r="GQQ40"/>
      <c r="GQR40"/>
      <c r="GQS40"/>
      <c r="GQT40"/>
      <c r="GQU40"/>
      <c r="GQV40"/>
      <c r="GQW40"/>
      <c r="GQX40"/>
      <c r="GQY40"/>
      <c r="GQZ40"/>
      <c r="GRA40"/>
      <c r="GRB40"/>
      <c r="GRC40"/>
      <c r="GRD40"/>
      <c r="GRE40"/>
      <c r="GRF40"/>
      <c r="GRG40"/>
      <c r="GRH40"/>
      <c r="GRI40"/>
      <c r="GRJ40"/>
      <c r="GRK40"/>
      <c r="GRL40"/>
      <c r="GRM40"/>
      <c r="GRN40"/>
      <c r="GRO40"/>
      <c r="GRP40"/>
      <c r="GRQ40"/>
      <c r="GRR40"/>
      <c r="GRS40"/>
      <c r="GRT40"/>
      <c r="GRU40"/>
      <c r="GRV40"/>
      <c r="GRW40"/>
      <c r="GRX40"/>
      <c r="GRY40"/>
      <c r="GRZ40"/>
      <c r="GSA40"/>
      <c r="GSB40"/>
      <c r="GSC40"/>
      <c r="GSD40"/>
      <c r="GSE40"/>
      <c r="GSF40"/>
      <c r="GSG40"/>
      <c r="GSH40"/>
      <c r="GSI40"/>
      <c r="GSJ40"/>
      <c r="GSK40"/>
      <c r="GSL40"/>
      <c r="GSM40"/>
      <c r="GSN40"/>
      <c r="GSO40"/>
      <c r="GSP40"/>
      <c r="GSQ40"/>
      <c r="GSR40"/>
      <c r="GSS40"/>
      <c r="GST40"/>
      <c r="GSU40"/>
      <c r="GSV40"/>
      <c r="GSW40"/>
      <c r="GSX40"/>
      <c r="GSY40"/>
      <c r="GSZ40"/>
      <c r="GTA40"/>
      <c r="GTB40"/>
      <c r="GTC40"/>
      <c r="GTD40"/>
      <c r="GTE40"/>
      <c r="GTF40"/>
      <c r="GTG40"/>
      <c r="GTH40"/>
      <c r="GTI40"/>
      <c r="GTJ40"/>
      <c r="GTK40"/>
      <c r="GTL40"/>
      <c r="GTM40"/>
      <c r="GTN40"/>
      <c r="GTO40"/>
      <c r="GTP40"/>
      <c r="GTQ40"/>
      <c r="GTR40"/>
      <c r="GTS40"/>
      <c r="GTT40"/>
      <c r="GTU40"/>
      <c r="GTV40"/>
      <c r="GTW40"/>
      <c r="GTX40"/>
      <c r="GTY40"/>
      <c r="GTZ40"/>
      <c r="GUA40"/>
      <c r="GUB40"/>
      <c r="GUC40"/>
      <c r="GUD40"/>
      <c r="GUE40"/>
      <c r="GUF40"/>
      <c r="GUG40"/>
      <c r="GUH40"/>
      <c r="GUI40"/>
      <c r="GUJ40"/>
      <c r="GUK40"/>
      <c r="GUL40"/>
      <c r="GUM40"/>
      <c r="GUN40"/>
      <c r="GUO40"/>
      <c r="GUP40"/>
      <c r="GUQ40"/>
      <c r="GUR40"/>
      <c r="GUS40"/>
      <c r="GUT40"/>
      <c r="GUU40"/>
      <c r="GUV40"/>
      <c r="GUW40"/>
      <c r="GUX40"/>
      <c r="GUY40"/>
      <c r="GUZ40"/>
      <c r="GVA40"/>
      <c r="GVB40"/>
      <c r="GVC40"/>
      <c r="GVD40"/>
      <c r="GVE40"/>
      <c r="GVF40"/>
      <c r="GVG40"/>
      <c r="GVH40"/>
      <c r="GVI40"/>
      <c r="GVJ40"/>
      <c r="GVK40"/>
      <c r="GVL40"/>
      <c r="GVM40"/>
      <c r="GVN40"/>
      <c r="GVO40"/>
      <c r="GVP40"/>
      <c r="GVQ40"/>
      <c r="GVR40"/>
      <c r="GVS40"/>
      <c r="GVT40"/>
      <c r="GVU40"/>
      <c r="GVV40"/>
      <c r="GVW40"/>
      <c r="GVX40"/>
      <c r="GVY40"/>
      <c r="GVZ40"/>
      <c r="GWA40"/>
      <c r="GWB40"/>
      <c r="GWC40"/>
      <c r="GWD40"/>
      <c r="GWE40"/>
      <c r="GWF40"/>
      <c r="GWG40"/>
      <c r="GWH40"/>
      <c r="GWI40"/>
      <c r="GWJ40"/>
      <c r="GWK40"/>
      <c r="GWL40"/>
      <c r="GWM40"/>
      <c r="GWN40"/>
      <c r="GWO40"/>
      <c r="GWP40"/>
      <c r="GWQ40"/>
      <c r="GWR40"/>
      <c r="GWS40"/>
      <c r="GWT40"/>
      <c r="GWU40"/>
      <c r="GWV40"/>
      <c r="GWW40"/>
      <c r="GWX40"/>
      <c r="GWY40"/>
      <c r="GWZ40"/>
      <c r="GXA40"/>
      <c r="GXB40"/>
      <c r="GXC40"/>
      <c r="GXD40"/>
      <c r="GXE40"/>
      <c r="GXF40"/>
      <c r="GXG40"/>
      <c r="GXH40"/>
      <c r="GXI40"/>
      <c r="GXJ40"/>
      <c r="GXK40"/>
      <c r="GXL40"/>
      <c r="GXM40"/>
      <c r="GXN40"/>
      <c r="GXO40"/>
      <c r="GXP40"/>
      <c r="GXQ40"/>
      <c r="GXR40"/>
      <c r="GXS40"/>
      <c r="GXT40"/>
      <c r="GXU40"/>
      <c r="GXV40"/>
      <c r="GXW40"/>
      <c r="GXX40"/>
      <c r="GXY40"/>
      <c r="GXZ40"/>
      <c r="GYA40"/>
      <c r="GYB40"/>
      <c r="GYC40"/>
      <c r="GYD40"/>
      <c r="GYE40"/>
      <c r="GYF40"/>
      <c r="GYG40"/>
      <c r="GYH40"/>
      <c r="GYI40"/>
      <c r="GYJ40"/>
      <c r="GYK40"/>
      <c r="GYL40"/>
      <c r="GYM40"/>
      <c r="GYN40"/>
      <c r="GYO40"/>
      <c r="GYP40"/>
      <c r="GYQ40"/>
      <c r="GYR40"/>
      <c r="GYS40"/>
      <c r="GYT40"/>
      <c r="GYU40"/>
      <c r="GYV40"/>
      <c r="GYW40"/>
      <c r="GYX40"/>
      <c r="GYY40"/>
      <c r="GYZ40"/>
      <c r="GZA40"/>
      <c r="GZB40"/>
      <c r="GZC40"/>
      <c r="GZD40"/>
      <c r="GZE40"/>
      <c r="GZF40"/>
      <c r="GZG40"/>
      <c r="GZH40"/>
      <c r="GZI40"/>
      <c r="GZJ40"/>
      <c r="GZK40"/>
      <c r="GZL40"/>
      <c r="GZM40"/>
      <c r="GZN40"/>
      <c r="GZO40"/>
      <c r="GZP40"/>
      <c r="GZQ40"/>
      <c r="GZR40"/>
      <c r="GZS40"/>
      <c r="GZT40"/>
      <c r="GZU40"/>
      <c r="GZV40"/>
      <c r="GZW40"/>
      <c r="GZX40"/>
      <c r="GZY40"/>
      <c r="GZZ40"/>
      <c r="HAA40"/>
      <c r="HAB40"/>
      <c r="HAC40"/>
      <c r="HAD40"/>
      <c r="HAE40"/>
      <c r="HAF40"/>
      <c r="HAG40"/>
      <c r="HAH40"/>
      <c r="HAI40"/>
      <c r="HAJ40"/>
      <c r="HAK40"/>
      <c r="HAL40"/>
      <c r="HAM40"/>
      <c r="HAN40"/>
      <c r="HAO40"/>
      <c r="HAP40"/>
      <c r="HAQ40"/>
      <c r="HAR40"/>
      <c r="HAS40"/>
      <c r="HAT40"/>
      <c r="HAU40"/>
      <c r="HAV40"/>
      <c r="HAW40"/>
      <c r="HAX40"/>
      <c r="HAY40"/>
      <c r="HAZ40"/>
      <c r="HBA40"/>
      <c r="HBB40"/>
      <c r="HBC40"/>
      <c r="HBD40"/>
      <c r="HBE40"/>
      <c r="HBF40"/>
      <c r="HBG40"/>
      <c r="HBH40"/>
      <c r="HBI40"/>
      <c r="HBJ40"/>
      <c r="HBK40"/>
      <c r="HBL40"/>
      <c r="HBM40"/>
      <c r="HBN40"/>
      <c r="HBO40"/>
      <c r="HBP40"/>
      <c r="HBQ40"/>
      <c r="HBR40"/>
      <c r="HBS40"/>
      <c r="HBT40"/>
      <c r="HBU40"/>
      <c r="HBV40"/>
      <c r="HBW40"/>
      <c r="HBX40"/>
      <c r="HBY40"/>
      <c r="HBZ40"/>
      <c r="HCA40"/>
      <c r="HCB40"/>
      <c r="HCC40"/>
      <c r="HCD40"/>
      <c r="HCE40"/>
      <c r="HCF40"/>
      <c r="HCG40"/>
      <c r="HCH40"/>
      <c r="HCI40"/>
      <c r="HCJ40"/>
      <c r="HCK40"/>
      <c r="HCL40"/>
      <c r="HCM40"/>
      <c r="HCN40"/>
      <c r="HCO40"/>
      <c r="HCP40"/>
      <c r="HCQ40"/>
      <c r="HCR40"/>
      <c r="HCS40"/>
      <c r="HCT40"/>
      <c r="HCU40"/>
      <c r="HCV40"/>
      <c r="HCW40"/>
      <c r="HCX40"/>
      <c r="HCY40"/>
      <c r="HCZ40"/>
      <c r="HDA40"/>
      <c r="HDB40"/>
      <c r="HDC40"/>
      <c r="HDD40"/>
      <c r="HDE40"/>
      <c r="HDF40"/>
      <c r="HDG40"/>
      <c r="HDH40"/>
      <c r="HDI40"/>
      <c r="HDJ40"/>
      <c r="HDK40"/>
      <c r="HDL40"/>
      <c r="HDM40"/>
      <c r="HDN40"/>
      <c r="HDO40"/>
      <c r="HDP40"/>
      <c r="HDQ40"/>
      <c r="HDR40"/>
      <c r="HDS40"/>
      <c r="HDT40"/>
      <c r="HDU40"/>
      <c r="HDV40"/>
      <c r="HDW40"/>
      <c r="HDX40"/>
      <c r="HDY40"/>
      <c r="HDZ40"/>
      <c r="HEA40"/>
      <c r="HEB40"/>
      <c r="HEC40"/>
      <c r="HED40"/>
      <c r="HEE40"/>
      <c r="HEF40"/>
      <c r="HEG40"/>
      <c r="HEH40"/>
      <c r="HEI40"/>
      <c r="HEJ40"/>
      <c r="HEK40"/>
      <c r="HEL40"/>
      <c r="HEM40"/>
      <c r="HEN40"/>
      <c r="HEO40"/>
      <c r="HEP40"/>
      <c r="HEQ40"/>
      <c r="HER40"/>
      <c r="HES40"/>
      <c r="HET40"/>
      <c r="HEU40"/>
      <c r="HEV40"/>
      <c r="HEW40"/>
      <c r="HEX40"/>
      <c r="HEY40"/>
      <c r="HEZ40"/>
      <c r="HFA40"/>
      <c r="HFB40"/>
      <c r="HFC40"/>
      <c r="HFD40"/>
      <c r="HFE40"/>
      <c r="HFF40"/>
      <c r="HFG40"/>
      <c r="HFH40"/>
      <c r="HFI40"/>
      <c r="HFJ40"/>
      <c r="HFK40"/>
      <c r="HFL40"/>
      <c r="HFM40"/>
      <c r="HFN40"/>
      <c r="HFO40"/>
      <c r="HFP40"/>
      <c r="HFQ40"/>
      <c r="HFR40"/>
      <c r="HFS40"/>
      <c r="HFT40"/>
      <c r="HFU40"/>
      <c r="HFV40"/>
      <c r="HFW40"/>
      <c r="HFX40"/>
      <c r="HFY40"/>
      <c r="HFZ40"/>
      <c r="HGA40"/>
      <c r="HGB40"/>
      <c r="HGC40"/>
      <c r="HGD40"/>
      <c r="HGE40"/>
      <c r="HGF40"/>
      <c r="HGG40"/>
      <c r="HGH40"/>
      <c r="HGI40"/>
      <c r="HGJ40"/>
      <c r="HGK40"/>
      <c r="HGL40"/>
      <c r="HGM40"/>
      <c r="HGN40"/>
      <c r="HGO40"/>
      <c r="HGP40"/>
      <c r="HGQ40"/>
      <c r="HGR40"/>
      <c r="HGS40"/>
      <c r="HGT40"/>
      <c r="HGU40"/>
      <c r="HGV40"/>
      <c r="HGW40"/>
      <c r="HGX40"/>
      <c r="HGY40"/>
      <c r="HGZ40"/>
      <c r="HHA40"/>
      <c r="HHB40"/>
      <c r="HHC40"/>
      <c r="HHD40"/>
      <c r="HHE40"/>
      <c r="HHF40"/>
      <c r="HHG40"/>
      <c r="HHH40"/>
      <c r="HHI40"/>
      <c r="HHJ40"/>
      <c r="HHK40"/>
      <c r="HHL40"/>
      <c r="HHM40"/>
      <c r="HHN40"/>
      <c r="HHO40"/>
      <c r="HHP40"/>
      <c r="HHQ40"/>
      <c r="HHR40"/>
      <c r="HHS40"/>
      <c r="HHT40"/>
      <c r="HHU40"/>
      <c r="HHV40"/>
      <c r="HHW40"/>
      <c r="HHX40"/>
      <c r="HHY40"/>
      <c r="HHZ40"/>
      <c r="HIA40"/>
      <c r="HIB40"/>
      <c r="HIC40"/>
      <c r="HID40"/>
      <c r="HIE40"/>
      <c r="HIF40"/>
      <c r="HIG40"/>
      <c r="HIH40"/>
      <c r="HII40"/>
      <c r="HIJ40"/>
      <c r="HIK40"/>
      <c r="HIL40"/>
      <c r="HIM40"/>
      <c r="HIN40"/>
      <c r="HIO40"/>
      <c r="HIP40"/>
      <c r="HIQ40"/>
      <c r="HIR40"/>
      <c r="HIS40"/>
      <c r="HIT40"/>
      <c r="HIU40"/>
      <c r="HIV40"/>
      <c r="HIW40"/>
      <c r="HIX40"/>
      <c r="HIY40"/>
      <c r="HIZ40"/>
      <c r="HJA40"/>
      <c r="HJB40"/>
      <c r="HJC40"/>
      <c r="HJD40"/>
      <c r="HJE40"/>
      <c r="HJF40"/>
      <c r="HJG40"/>
      <c r="HJH40"/>
      <c r="HJI40"/>
      <c r="HJJ40"/>
      <c r="HJK40"/>
      <c r="HJL40"/>
      <c r="HJM40"/>
      <c r="HJN40"/>
      <c r="HJO40"/>
      <c r="HJP40"/>
      <c r="HJQ40"/>
      <c r="HJR40"/>
      <c r="HJS40"/>
      <c r="HJT40"/>
      <c r="HJU40"/>
      <c r="HJV40"/>
      <c r="HJW40"/>
      <c r="HJX40"/>
      <c r="HJY40"/>
      <c r="HJZ40"/>
      <c r="HKA40"/>
      <c r="HKB40"/>
      <c r="HKC40"/>
      <c r="HKD40"/>
      <c r="HKE40"/>
      <c r="HKF40"/>
      <c r="HKG40"/>
      <c r="HKH40"/>
      <c r="HKI40"/>
      <c r="HKJ40"/>
      <c r="HKK40"/>
      <c r="HKL40"/>
      <c r="HKM40"/>
      <c r="HKN40"/>
      <c r="HKO40"/>
      <c r="HKP40"/>
      <c r="HKQ40"/>
      <c r="HKR40"/>
      <c r="HKS40"/>
      <c r="HKT40"/>
      <c r="HKU40"/>
      <c r="HKV40"/>
      <c r="HKW40"/>
      <c r="HKX40"/>
      <c r="HKY40"/>
      <c r="HKZ40"/>
      <c r="HLA40"/>
      <c r="HLB40"/>
      <c r="HLC40"/>
      <c r="HLD40"/>
      <c r="HLE40"/>
      <c r="HLF40"/>
      <c r="HLG40"/>
      <c r="HLH40"/>
      <c r="HLI40"/>
      <c r="HLJ40"/>
      <c r="HLK40"/>
      <c r="HLL40"/>
      <c r="HLM40"/>
      <c r="HLN40"/>
      <c r="HLO40"/>
      <c r="HLP40"/>
      <c r="HLQ40"/>
      <c r="HLR40"/>
      <c r="HLS40"/>
      <c r="HLT40"/>
      <c r="HLU40"/>
      <c r="HLV40"/>
      <c r="HLW40"/>
      <c r="HLX40"/>
      <c r="HLY40"/>
      <c r="HLZ40"/>
      <c r="HMA40"/>
      <c r="HMB40"/>
      <c r="HMC40"/>
      <c r="HMD40"/>
      <c r="HME40"/>
      <c r="HMF40"/>
      <c r="HMG40"/>
      <c r="HMH40"/>
      <c r="HMI40"/>
      <c r="HMJ40"/>
      <c r="HMK40"/>
      <c r="HML40"/>
      <c r="HMM40"/>
      <c r="HMN40"/>
      <c r="HMO40"/>
      <c r="HMP40"/>
      <c r="HMQ40"/>
      <c r="HMR40"/>
      <c r="HMS40"/>
      <c r="HMT40"/>
      <c r="HMU40"/>
      <c r="HMV40"/>
      <c r="HMW40"/>
      <c r="HMX40"/>
      <c r="HMY40"/>
      <c r="HMZ40"/>
      <c r="HNA40"/>
      <c r="HNB40"/>
      <c r="HNC40"/>
      <c r="HND40"/>
      <c r="HNE40"/>
      <c r="HNF40"/>
      <c r="HNG40"/>
      <c r="HNH40"/>
      <c r="HNI40"/>
      <c r="HNJ40"/>
      <c r="HNK40"/>
      <c r="HNL40"/>
      <c r="HNM40"/>
      <c r="HNN40"/>
      <c r="HNO40"/>
      <c r="HNP40"/>
      <c r="HNQ40"/>
      <c r="HNR40"/>
      <c r="HNS40"/>
      <c r="HNT40"/>
      <c r="HNU40"/>
      <c r="HNV40"/>
      <c r="HNW40"/>
      <c r="HNX40"/>
      <c r="HNY40"/>
      <c r="HNZ40"/>
      <c r="HOA40"/>
      <c r="HOB40"/>
      <c r="HOC40"/>
      <c r="HOD40"/>
      <c r="HOE40"/>
      <c r="HOF40"/>
      <c r="HOG40"/>
      <c r="HOH40"/>
      <c r="HOI40"/>
      <c r="HOJ40"/>
      <c r="HOK40"/>
      <c r="HOL40"/>
      <c r="HOM40"/>
      <c r="HON40"/>
      <c r="HOO40"/>
      <c r="HOP40"/>
      <c r="HOQ40"/>
      <c r="HOR40"/>
      <c r="HOS40"/>
      <c r="HOT40"/>
      <c r="HOU40"/>
      <c r="HOV40"/>
      <c r="HOW40"/>
      <c r="HOX40"/>
      <c r="HOY40"/>
      <c r="HOZ40"/>
      <c r="HPA40"/>
      <c r="HPB40"/>
      <c r="HPC40"/>
      <c r="HPD40"/>
      <c r="HPE40"/>
      <c r="HPF40"/>
      <c r="HPG40"/>
      <c r="HPH40"/>
      <c r="HPI40"/>
      <c r="HPJ40"/>
      <c r="HPK40"/>
      <c r="HPL40"/>
      <c r="HPM40"/>
      <c r="HPN40"/>
      <c r="HPO40"/>
      <c r="HPP40"/>
      <c r="HPQ40"/>
      <c r="HPR40"/>
      <c r="HPS40"/>
      <c r="HPT40"/>
      <c r="HPU40"/>
      <c r="HPV40"/>
      <c r="HPW40"/>
      <c r="HPX40"/>
      <c r="HPY40"/>
      <c r="HPZ40"/>
      <c r="HQA40"/>
      <c r="HQB40"/>
      <c r="HQC40"/>
      <c r="HQD40"/>
      <c r="HQE40"/>
      <c r="HQF40"/>
      <c r="HQG40"/>
      <c r="HQH40"/>
      <c r="HQI40"/>
      <c r="HQJ40"/>
      <c r="HQK40"/>
      <c r="HQL40"/>
      <c r="HQM40"/>
      <c r="HQN40"/>
      <c r="HQO40"/>
      <c r="HQP40"/>
      <c r="HQQ40"/>
      <c r="HQR40"/>
      <c r="HQS40"/>
      <c r="HQT40"/>
      <c r="HQU40"/>
      <c r="HQV40"/>
      <c r="HQW40"/>
      <c r="HQX40"/>
      <c r="HQY40"/>
      <c r="HQZ40"/>
      <c r="HRA40"/>
      <c r="HRB40"/>
      <c r="HRC40"/>
      <c r="HRD40"/>
      <c r="HRE40"/>
      <c r="HRF40"/>
      <c r="HRG40"/>
      <c r="HRH40"/>
      <c r="HRI40"/>
      <c r="HRJ40"/>
      <c r="HRK40"/>
      <c r="HRL40"/>
      <c r="HRM40"/>
      <c r="HRN40"/>
      <c r="HRO40"/>
      <c r="HRP40"/>
      <c r="HRQ40"/>
      <c r="HRR40"/>
      <c r="HRS40"/>
      <c r="HRT40"/>
      <c r="HRU40"/>
      <c r="HRV40"/>
      <c r="HRW40"/>
      <c r="HRX40"/>
      <c r="HRY40"/>
      <c r="HRZ40"/>
      <c r="HSA40"/>
      <c r="HSB40"/>
      <c r="HSC40"/>
      <c r="HSD40"/>
      <c r="HSE40"/>
      <c r="HSF40"/>
      <c r="HSG40"/>
      <c r="HSH40"/>
      <c r="HSI40"/>
      <c r="HSJ40"/>
      <c r="HSK40"/>
      <c r="HSL40"/>
      <c r="HSM40"/>
      <c r="HSN40"/>
      <c r="HSO40"/>
      <c r="HSP40"/>
      <c r="HSQ40"/>
      <c r="HSR40"/>
      <c r="HSS40"/>
      <c r="HST40"/>
      <c r="HSU40"/>
      <c r="HSV40"/>
      <c r="HSW40"/>
      <c r="HSX40"/>
      <c r="HSY40"/>
      <c r="HSZ40"/>
      <c r="HTA40"/>
      <c r="HTB40"/>
      <c r="HTC40"/>
      <c r="HTD40"/>
      <c r="HTE40"/>
      <c r="HTF40"/>
      <c r="HTG40"/>
      <c r="HTH40"/>
      <c r="HTI40"/>
      <c r="HTJ40"/>
      <c r="HTK40"/>
      <c r="HTL40"/>
      <c r="HTM40"/>
      <c r="HTN40"/>
      <c r="HTO40"/>
      <c r="HTP40"/>
      <c r="HTQ40"/>
      <c r="HTR40"/>
      <c r="HTS40"/>
      <c r="HTT40"/>
      <c r="HTU40"/>
      <c r="HTV40"/>
      <c r="HTW40"/>
      <c r="HTX40"/>
      <c r="HTY40"/>
      <c r="HTZ40"/>
      <c r="HUA40"/>
      <c r="HUB40"/>
      <c r="HUC40"/>
      <c r="HUD40"/>
      <c r="HUE40"/>
      <c r="HUF40"/>
      <c r="HUG40"/>
      <c r="HUH40"/>
      <c r="HUI40"/>
      <c r="HUJ40"/>
      <c r="HUK40"/>
      <c r="HUL40"/>
      <c r="HUM40"/>
      <c r="HUN40"/>
      <c r="HUO40"/>
      <c r="HUP40"/>
      <c r="HUQ40"/>
      <c r="HUR40"/>
      <c r="HUS40"/>
      <c r="HUT40"/>
      <c r="HUU40"/>
      <c r="HUV40"/>
      <c r="HUW40"/>
      <c r="HUX40"/>
      <c r="HUY40"/>
      <c r="HUZ40"/>
      <c r="HVA40"/>
      <c r="HVB40"/>
      <c r="HVC40"/>
      <c r="HVD40"/>
      <c r="HVE40"/>
      <c r="HVF40"/>
      <c r="HVG40"/>
      <c r="HVH40"/>
      <c r="HVI40"/>
      <c r="HVJ40"/>
      <c r="HVK40"/>
      <c r="HVL40"/>
      <c r="HVM40"/>
      <c r="HVN40"/>
      <c r="HVO40"/>
      <c r="HVP40"/>
      <c r="HVQ40"/>
      <c r="HVR40"/>
      <c r="HVS40"/>
      <c r="HVT40"/>
      <c r="HVU40"/>
      <c r="HVV40"/>
      <c r="HVW40"/>
      <c r="HVX40"/>
      <c r="HVY40"/>
      <c r="HVZ40"/>
      <c r="HWA40"/>
      <c r="HWB40"/>
      <c r="HWC40"/>
      <c r="HWD40"/>
      <c r="HWE40"/>
      <c r="HWF40"/>
      <c r="HWG40"/>
      <c r="HWH40"/>
      <c r="HWI40"/>
      <c r="HWJ40"/>
      <c r="HWK40"/>
      <c r="HWL40"/>
      <c r="HWM40"/>
      <c r="HWN40"/>
      <c r="HWO40"/>
      <c r="HWP40"/>
      <c r="HWQ40"/>
      <c r="HWR40"/>
      <c r="HWS40"/>
      <c r="HWT40"/>
      <c r="HWU40"/>
      <c r="HWV40"/>
      <c r="HWW40"/>
      <c r="HWX40"/>
      <c r="HWY40"/>
      <c r="HWZ40"/>
      <c r="HXA40"/>
      <c r="HXB40"/>
      <c r="HXC40"/>
      <c r="HXD40"/>
      <c r="HXE40"/>
      <c r="HXF40"/>
      <c r="HXG40"/>
      <c r="HXH40"/>
      <c r="HXI40"/>
      <c r="HXJ40"/>
      <c r="HXK40"/>
      <c r="HXL40"/>
      <c r="HXM40"/>
      <c r="HXN40"/>
      <c r="HXO40"/>
      <c r="HXP40"/>
      <c r="HXQ40"/>
      <c r="HXR40"/>
      <c r="HXS40"/>
      <c r="HXT40"/>
      <c r="HXU40"/>
      <c r="HXV40"/>
      <c r="HXW40"/>
      <c r="HXX40"/>
      <c r="HXY40"/>
      <c r="HXZ40"/>
      <c r="HYA40"/>
      <c r="HYB40"/>
      <c r="HYC40"/>
      <c r="HYD40"/>
      <c r="HYE40"/>
      <c r="HYF40"/>
      <c r="HYG40"/>
      <c r="HYH40"/>
      <c r="HYI40"/>
      <c r="HYJ40"/>
      <c r="HYK40"/>
      <c r="HYL40"/>
      <c r="HYM40"/>
      <c r="HYN40"/>
      <c r="HYO40"/>
      <c r="HYP40"/>
      <c r="HYQ40"/>
      <c r="HYR40"/>
      <c r="HYS40"/>
      <c r="HYT40"/>
      <c r="HYU40"/>
      <c r="HYV40"/>
      <c r="HYW40"/>
      <c r="HYX40"/>
      <c r="HYY40"/>
      <c r="HYZ40"/>
      <c r="HZA40"/>
      <c r="HZB40"/>
      <c r="HZC40"/>
      <c r="HZD40"/>
      <c r="HZE40"/>
      <c r="HZF40"/>
      <c r="HZG40"/>
      <c r="HZH40"/>
      <c r="HZI40"/>
      <c r="HZJ40"/>
      <c r="HZK40"/>
      <c r="HZL40"/>
      <c r="HZM40"/>
      <c r="HZN40"/>
      <c r="HZO40"/>
      <c r="HZP40"/>
      <c r="HZQ40"/>
      <c r="HZR40"/>
      <c r="HZS40"/>
      <c r="HZT40"/>
      <c r="HZU40"/>
      <c r="HZV40"/>
      <c r="HZW40"/>
      <c r="HZX40"/>
      <c r="HZY40"/>
      <c r="HZZ40"/>
      <c r="IAA40"/>
      <c r="IAB40"/>
      <c r="IAC40"/>
      <c r="IAD40"/>
      <c r="IAE40"/>
      <c r="IAF40"/>
      <c r="IAG40"/>
      <c r="IAH40"/>
      <c r="IAI40"/>
      <c r="IAJ40"/>
      <c r="IAK40"/>
      <c r="IAL40"/>
      <c r="IAM40"/>
      <c r="IAN40"/>
      <c r="IAO40"/>
      <c r="IAP40"/>
      <c r="IAQ40"/>
      <c r="IAR40"/>
      <c r="IAS40"/>
      <c r="IAT40"/>
      <c r="IAU40"/>
      <c r="IAV40"/>
      <c r="IAW40"/>
      <c r="IAX40"/>
      <c r="IAY40"/>
      <c r="IAZ40"/>
      <c r="IBA40"/>
      <c r="IBB40"/>
      <c r="IBC40"/>
      <c r="IBD40"/>
      <c r="IBE40"/>
      <c r="IBF40"/>
      <c r="IBG40"/>
      <c r="IBH40"/>
      <c r="IBI40"/>
      <c r="IBJ40"/>
      <c r="IBK40"/>
      <c r="IBL40"/>
      <c r="IBM40"/>
      <c r="IBN40"/>
      <c r="IBO40"/>
      <c r="IBP40"/>
      <c r="IBQ40"/>
      <c r="IBR40"/>
      <c r="IBS40"/>
      <c r="IBT40"/>
      <c r="IBU40"/>
      <c r="IBV40"/>
      <c r="IBW40"/>
      <c r="IBX40"/>
      <c r="IBY40"/>
      <c r="IBZ40"/>
      <c r="ICA40"/>
      <c r="ICB40"/>
      <c r="ICC40"/>
      <c r="ICD40"/>
      <c r="ICE40"/>
      <c r="ICF40"/>
      <c r="ICG40"/>
      <c r="ICH40"/>
      <c r="ICI40"/>
      <c r="ICJ40"/>
      <c r="ICK40"/>
      <c r="ICL40"/>
      <c r="ICM40"/>
      <c r="ICN40"/>
      <c r="ICO40"/>
      <c r="ICP40"/>
      <c r="ICQ40"/>
      <c r="ICR40"/>
      <c r="ICS40"/>
      <c r="ICT40"/>
      <c r="ICU40"/>
      <c r="ICV40"/>
      <c r="ICW40"/>
      <c r="ICX40"/>
      <c r="ICY40"/>
      <c r="ICZ40"/>
      <c r="IDA40"/>
      <c r="IDB40"/>
      <c r="IDC40"/>
      <c r="IDD40"/>
      <c r="IDE40"/>
      <c r="IDF40"/>
      <c r="IDG40"/>
      <c r="IDH40"/>
      <c r="IDI40"/>
      <c r="IDJ40"/>
      <c r="IDK40"/>
      <c r="IDL40"/>
      <c r="IDM40"/>
      <c r="IDN40"/>
      <c r="IDO40"/>
      <c r="IDP40"/>
      <c r="IDQ40"/>
      <c r="IDR40"/>
      <c r="IDS40"/>
      <c r="IDT40"/>
      <c r="IDU40"/>
      <c r="IDV40"/>
      <c r="IDW40"/>
      <c r="IDX40"/>
      <c r="IDY40"/>
      <c r="IDZ40"/>
      <c r="IEA40"/>
      <c r="IEB40"/>
      <c r="IEC40"/>
      <c r="IED40"/>
      <c r="IEE40"/>
      <c r="IEF40"/>
      <c r="IEG40"/>
      <c r="IEH40"/>
      <c r="IEI40"/>
      <c r="IEJ40"/>
      <c r="IEK40"/>
      <c r="IEL40"/>
      <c r="IEM40"/>
      <c r="IEN40"/>
      <c r="IEO40"/>
      <c r="IEP40"/>
      <c r="IEQ40"/>
      <c r="IER40"/>
      <c r="IES40"/>
      <c r="IET40"/>
      <c r="IEU40"/>
      <c r="IEV40"/>
      <c r="IEW40"/>
      <c r="IEX40"/>
      <c r="IEY40"/>
      <c r="IEZ40"/>
      <c r="IFA40"/>
      <c r="IFB40"/>
      <c r="IFC40"/>
      <c r="IFD40"/>
      <c r="IFE40"/>
      <c r="IFF40"/>
      <c r="IFG40"/>
      <c r="IFH40"/>
      <c r="IFI40"/>
      <c r="IFJ40"/>
      <c r="IFK40"/>
      <c r="IFL40"/>
      <c r="IFM40"/>
      <c r="IFN40"/>
      <c r="IFO40"/>
      <c r="IFP40"/>
      <c r="IFQ40"/>
      <c r="IFR40"/>
      <c r="IFS40"/>
      <c r="IFT40"/>
      <c r="IFU40"/>
      <c r="IFV40"/>
      <c r="IFW40"/>
      <c r="IFX40"/>
      <c r="IFY40"/>
      <c r="IFZ40"/>
      <c r="IGA40"/>
      <c r="IGB40"/>
      <c r="IGC40"/>
      <c r="IGD40"/>
      <c r="IGE40"/>
      <c r="IGF40"/>
      <c r="IGG40"/>
      <c r="IGH40"/>
      <c r="IGI40"/>
      <c r="IGJ40"/>
      <c r="IGK40"/>
      <c r="IGL40"/>
      <c r="IGM40"/>
      <c r="IGN40"/>
      <c r="IGO40"/>
      <c r="IGP40"/>
      <c r="IGQ40"/>
      <c r="IGR40"/>
      <c r="IGS40"/>
      <c r="IGT40"/>
      <c r="IGU40"/>
      <c r="IGV40"/>
      <c r="IGW40"/>
      <c r="IGX40"/>
      <c r="IGY40"/>
      <c r="IGZ40"/>
      <c r="IHA40"/>
      <c r="IHB40"/>
      <c r="IHC40"/>
      <c r="IHD40"/>
      <c r="IHE40"/>
      <c r="IHF40"/>
      <c r="IHG40"/>
      <c r="IHH40"/>
      <c r="IHI40"/>
      <c r="IHJ40"/>
      <c r="IHK40"/>
      <c r="IHL40"/>
      <c r="IHM40"/>
      <c r="IHN40"/>
      <c r="IHO40"/>
      <c r="IHP40"/>
      <c r="IHQ40"/>
      <c r="IHR40"/>
      <c r="IHS40"/>
      <c r="IHT40"/>
      <c r="IHU40"/>
      <c r="IHV40"/>
      <c r="IHW40"/>
      <c r="IHX40"/>
      <c r="IHY40"/>
      <c r="IHZ40"/>
      <c r="IIA40"/>
      <c r="IIB40"/>
      <c r="IIC40"/>
      <c r="IID40"/>
      <c r="IIE40"/>
      <c r="IIF40"/>
      <c r="IIG40"/>
      <c r="IIH40"/>
      <c r="III40"/>
      <c r="IIJ40"/>
      <c r="IIK40"/>
      <c r="IIL40"/>
      <c r="IIM40"/>
      <c r="IIN40"/>
      <c r="IIO40"/>
      <c r="IIP40"/>
      <c r="IIQ40"/>
      <c r="IIR40"/>
      <c r="IIS40"/>
      <c r="IIT40"/>
      <c r="IIU40"/>
      <c r="IIV40"/>
      <c r="IIW40"/>
      <c r="IIX40"/>
      <c r="IIY40"/>
      <c r="IIZ40"/>
      <c r="IJA40"/>
      <c r="IJB40"/>
      <c r="IJC40"/>
      <c r="IJD40"/>
      <c r="IJE40"/>
      <c r="IJF40"/>
      <c r="IJG40"/>
      <c r="IJH40"/>
      <c r="IJI40"/>
      <c r="IJJ40"/>
      <c r="IJK40"/>
      <c r="IJL40"/>
      <c r="IJM40"/>
      <c r="IJN40"/>
      <c r="IJO40"/>
      <c r="IJP40"/>
      <c r="IJQ40"/>
      <c r="IJR40"/>
      <c r="IJS40"/>
      <c r="IJT40"/>
      <c r="IJU40"/>
      <c r="IJV40"/>
      <c r="IJW40"/>
      <c r="IJX40"/>
      <c r="IJY40"/>
      <c r="IJZ40"/>
      <c r="IKA40"/>
      <c r="IKB40"/>
      <c r="IKC40"/>
      <c r="IKD40"/>
      <c r="IKE40"/>
      <c r="IKF40"/>
      <c r="IKG40"/>
      <c r="IKH40"/>
      <c r="IKI40"/>
      <c r="IKJ40"/>
      <c r="IKK40"/>
      <c r="IKL40"/>
      <c r="IKM40"/>
      <c r="IKN40"/>
      <c r="IKO40"/>
      <c r="IKP40"/>
      <c r="IKQ40"/>
      <c r="IKR40"/>
      <c r="IKS40"/>
      <c r="IKT40"/>
      <c r="IKU40"/>
      <c r="IKV40"/>
      <c r="IKW40"/>
      <c r="IKX40"/>
      <c r="IKY40"/>
      <c r="IKZ40"/>
      <c r="ILA40"/>
      <c r="ILB40"/>
      <c r="ILC40"/>
      <c r="ILD40"/>
      <c r="ILE40"/>
      <c r="ILF40"/>
      <c r="ILG40"/>
      <c r="ILH40"/>
      <c r="ILI40"/>
      <c r="ILJ40"/>
      <c r="ILK40"/>
      <c r="ILL40"/>
      <c r="ILM40"/>
      <c r="ILN40"/>
      <c r="ILO40"/>
      <c r="ILP40"/>
      <c r="ILQ40"/>
      <c r="ILR40"/>
      <c r="ILS40"/>
      <c r="ILT40"/>
      <c r="ILU40"/>
      <c r="ILV40"/>
      <c r="ILW40"/>
      <c r="ILX40"/>
      <c r="ILY40"/>
      <c r="ILZ40"/>
      <c r="IMA40"/>
      <c r="IMB40"/>
      <c r="IMC40"/>
      <c r="IMD40"/>
      <c r="IME40"/>
      <c r="IMF40"/>
      <c r="IMG40"/>
      <c r="IMH40"/>
      <c r="IMI40"/>
      <c r="IMJ40"/>
      <c r="IMK40"/>
      <c r="IML40"/>
      <c r="IMM40"/>
      <c r="IMN40"/>
      <c r="IMO40"/>
      <c r="IMP40"/>
      <c r="IMQ40"/>
      <c r="IMR40"/>
      <c r="IMS40"/>
      <c r="IMT40"/>
      <c r="IMU40"/>
      <c r="IMV40"/>
      <c r="IMW40"/>
      <c r="IMX40"/>
      <c r="IMY40"/>
      <c r="IMZ40"/>
      <c r="INA40"/>
      <c r="INB40"/>
      <c r="INC40"/>
      <c r="IND40"/>
      <c r="INE40"/>
      <c r="INF40"/>
      <c r="ING40"/>
      <c r="INH40"/>
      <c r="INI40"/>
      <c r="INJ40"/>
      <c r="INK40"/>
      <c r="INL40"/>
      <c r="INM40"/>
      <c r="INN40"/>
      <c r="INO40"/>
      <c r="INP40"/>
      <c r="INQ40"/>
      <c r="INR40"/>
      <c r="INS40"/>
      <c r="INT40"/>
      <c r="INU40"/>
      <c r="INV40"/>
      <c r="INW40"/>
      <c r="INX40"/>
      <c r="INY40"/>
      <c r="INZ40"/>
      <c r="IOA40"/>
      <c r="IOB40"/>
      <c r="IOC40"/>
      <c r="IOD40"/>
      <c r="IOE40"/>
      <c r="IOF40"/>
      <c r="IOG40"/>
      <c r="IOH40"/>
      <c r="IOI40"/>
      <c r="IOJ40"/>
      <c r="IOK40"/>
      <c r="IOL40"/>
      <c r="IOM40"/>
      <c r="ION40"/>
      <c r="IOO40"/>
      <c r="IOP40"/>
      <c r="IOQ40"/>
      <c r="IOR40"/>
      <c r="IOS40"/>
      <c r="IOT40"/>
      <c r="IOU40"/>
      <c r="IOV40"/>
      <c r="IOW40"/>
      <c r="IOX40"/>
      <c r="IOY40"/>
      <c r="IOZ40"/>
      <c r="IPA40"/>
      <c r="IPB40"/>
      <c r="IPC40"/>
      <c r="IPD40"/>
      <c r="IPE40"/>
      <c r="IPF40"/>
      <c r="IPG40"/>
      <c r="IPH40"/>
      <c r="IPI40"/>
      <c r="IPJ40"/>
      <c r="IPK40"/>
      <c r="IPL40"/>
      <c r="IPM40"/>
      <c r="IPN40"/>
      <c r="IPO40"/>
      <c r="IPP40"/>
      <c r="IPQ40"/>
      <c r="IPR40"/>
      <c r="IPS40"/>
      <c r="IPT40"/>
      <c r="IPU40"/>
      <c r="IPV40"/>
      <c r="IPW40"/>
      <c r="IPX40"/>
      <c r="IPY40"/>
      <c r="IPZ40"/>
      <c r="IQA40"/>
      <c r="IQB40"/>
      <c r="IQC40"/>
      <c r="IQD40"/>
      <c r="IQE40"/>
      <c r="IQF40"/>
      <c r="IQG40"/>
      <c r="IQH40"/>
      <c r="IQI40"/>
      <c r="IQJ40"/>
      <c r="IQK40"/>
      <c r="IQL40"/>
      <c r="IQM40"/>
      <c r="IQN40"/>
      <c r="IQO40"/>
      <c r="IQP40"/>
      <c r="IQQ40"/>
      <c r="IQR40"/>
      <c r="IQS40"/>
      <c r="IQT40"/>
      <c r="IQU40"/>
      <c r="IQV40"/>
      <c r="IQW40"/>
      <c r="IQX40"/>
      <c r="IQY40"/>
      <c r="IQZ40"/>
      <c r="IRA40"/>
      <c r="IRB40"/>
      <c r="IRC40"/>
      <c r="IRD40"/>
      <c r="IRE40"/>
      <c r="IRF40"/>
      <c r="IRG40"/>
      <c r="IRH40"/>
      <c r="IRI40"/>
      <c r="IRJ40"/>
      <c r="IRK40"/>
      <c r="IRL40"/>
      <c r="IRM40"/>
      <c r="IRN40"/>
      <c r="IRO40"/>
      <c r="IRP40"/>
      <c r="IRQ40"/>
      <c r="IRR40"/>
      <c r="IRS40"/>
      <c r="IRT40"/>
      <c r="IRU40"/>
      <c r="IRV40"/>
      <c r="IRW40"/>
      <c r="IRX40"/>
      <c r="IRY40"/>
      <c r="IRZ40"/>
      <c r="ISA40"/>
      <c r="ISB40"/>
      <c r="ISC40"/>
      <c r="ISD40"/>
      <c r="ISE40"/>
      <c r="ISF40"/>
      <c r="ISG40"/>
      <c r="ISH40"/>
      <c r="ISI40"/>
      <c r="ISJ40"/>
      <c r="ISK40"/>
      <c r="ISL40"/>
      <c r="ISM40"/>
      <c r="ISN40"/>
      <c r="ISO40"/>
      <c r="ISP40"/>
      <c r="ISQ40"/>
      <c r="ISR40"/>
      <c r="ISS40"/>
      <c r="IST40"/>
      <c r="ISU40"/>
      <c r="ISV40"/>
      <c r="ISW40"/>
      <c r="ISX40"/>
      <c r="ISY40"/>
      <c r="ISZ40"/>
      <c r="ITA40"/>
      <c r="ITB40"/>
      <c r="ITC40"/>
      <c r="ITD40"/>
      <c r="ITE40"/>
      <c r="ITF40"/>
      <c r="ITG40"/>
      <c r="ITH40"/>
      <c r="ITI40"/>
      <c r="ITJ40"/>
      <c r="ITK40"/>
      <c r="ITL40"/>
      <c r="ITM40"/>
      <c r="ITN40"/>
      <c r="ITO40"/>
      <c r="ITP40"/>
      <c r="ITQ40"/>
      <c r="ITR40"/>
      <c r="ITS40"/>
      <c r="ITT40"/>
      <c r="ITU40"/>
      <c r="ITV40"/>
      <c r="ITW40"/>
      <c r="ITX40"/>
      <c r="ITY40"/>
      <c r="ITZ40"/>
      <c r="IUA40"/>
      <c r="IUB40"/>
      <c r="IUC40"/>
      <c r="IUD40"/>
      <c r="IUE40"/>
      <c r="IUF40"/>
      <c r="IUG40"/>
      <c r="IUH40"/>
      <c r="IUI40"/>
      <c r="IUJ40"/>
      <c r="IUK40"/>
      <c r="IUL40"/>
      <c r="IUM40"/>
      <c r="IUN40"/>
      <c r="IUO40"/>
      <c r="IUP40"/>
      <c r="IUQ40"/>
      <c r="IUR40"/>
      <c r="IUS40"/>
      <c r="IUT40"/>
      <c r="IUU40"/>
      <c r="IUV40"/>
      <c r="IUW40"/>
      <c r="IUX40"/>
      <c r="IUY40"/>
      <c r="IUZ40"/>
      <c r="IVA40"/>
      <c r="IVB40"/>
      <c r="IVC40"/>
      <c r="IVD40"/>
      <c r="IVE40"/>
      <c r="IVF40"/>
      <c r="IVG40"/>
      <c r="IVH40"/>
      <c r="IVI40"/>
      <c r="IVJ40"/>
      <c r="IVK40"/>
      <c r="IVL40"/>
      <c r="IVM40"/>
      <c r="IVN40"/>
      <c r="IVO40"/>
      <c r="IVP40"/>
      <c r="IVQ40"/>
      <c r="IVR40"/>
      <c r="IVS40"/>
      <c r="IVT40"/>
      <c r="IVU40"/>
      <c r="IVV40"/>
      <c r="IVW40"/>
      <c r="IVX40"/>
      <c r="IVY40"/>
      <c r="IVZ40"/>
      <c r="IWA40"/>
      <c r="IWB40"/>
      <c r="IWC40"/>
      <c r="IWD40"/>
      <c r="IWE40"/>
      <c r="IWF40"/>
      <c r="IWG40"/>
      <c r="IWH40"/>
      <c r="IWI40"/>
      <c r="IWJ40"/>
      <c r="IWK40"/>
      <c r="IWL40"/>
      <c r="IWM40"/>
      <c r="IWN40"/>
      <c r="IWO40"/>
      <c r="IWP40"/>
      <c r="IWQ40"/>
      <c r="IWR40"/>
      <c r="IWS40"/>
      <c r="IWT40"/>
      <c r="IWU40"/>
      <c r="IWV40"/>
      <c r="IWW40"/>
      <c r="IWX40"/>
      <c r="IWY40"/>
      <c r="IWZ40"/>
      <c r="IXA40"/>
      <c r="IXB40"/>
      <c r="IXC40"/>
      <c r="IXD40"/>
      <c r="IXE40"/>
      <c r="IXF40"/>
      <c r="IXG40"/>
      <c r="IXH40"/>
      <c r="IXI40"/>
      <c r="IXJ40"/>
      <c r="IXK40"/>
      <c r="IXL40"/>
      <c r="IXM40"/>
      <c r="IXN40"/>
      <c r="IXO40"/>
      <c r="IXP40"/>
      <c r="IXQ40"/>
      <c r="IXR40"/>
      <c r="IXS40"/>
      <c r="IXT40"/>
      <c r="IXU40"/>
      <c r="IXV40"/>
      <c r="IXW40"/>
      <c r="IXX40"/>
      <c r="IXY40"/>
      <c r="IXZ40"/>
      <c r="IYA40"/>
      <c r="IYB40"/>
      <c r="IYC40"/>
      <c r="IYD40"/>
      <c r="IYE40"/>
      <c r="IYF40"/>
      <c r="IYG40"/>
      <c r="IYH40"/>
      <c r="IYI40"/>
      <c r="IYJ40"/>
      <c r="IYK40"/>
      <c r="IYL40"/>
      <c r="IYM40"/>
      <c r="IYN40"/>
      <c r="IYO40"/>
      <c r="IYP40"/>
      <c r="IYQ40"/>
      <c r="IYR40"/>
      <c r="IYS40"/>
      <c r="IYT40"/>
      <c r="IYU40"/>
      <c r="IYV40"/>
      <c r="IYW40"/>
      <c r="IYX40"/>
      <c r="IYY40"/>
      <c r="IYZ40"/>
      <c r="IZA40"/>
      <c r="IZB40"/>
      <c r="IZC40"/>
      <c r="IZD40"/>
      <c r="IZE40"/>
      <c r="IZF40"/>
      <c r="IZG40"/>
      <c r="IZH40"/>
      <c r="IZI40"/>
      <c r="IZJ40"/>
      <c r="IZK40"/>
      <c r="IZL40"/>
      <c r="IZM40"/>
      <c r="IZN40"/>
      <c r="IZO40"/>
      <c r="IZP40"/>
      <c r="IZQ40"/>
      <c r="IZR40"/>
      <c r="IZS40"/>
      <c r="IZT40"/>
      <c r="IZU40"/>
      <c r="IZV40"/>
      <c r="IZW40"/>
      <c r="IZX40"/>
      <c r="IZY40"/>
      <c r="IZZ40"/>
      <c r="JAA40"/>
      <c r="JAB40"/>
      <c r="JAC40"/>
      <c r="JAD40"/>
      <c r="JAE40"/>
      <c r="JAF40"/>
      <c r="JAG40"/>
      <c r="JAH40"/>
      <c r="JAI40"/>
      <c r="JAJ40"/>
      <c r="JAK40"/>
      <c r="JAL40"/>
      <c r="JAM40"/>
      <c r="JAN40"/>
      <c r="JAO40"/>
      <c r="JAP40"/>
      <c r="JAQ40"/>
      <c r="JAR40"/>
      <c r="JAS40"/>
      <c r="JAT40"/>
      <c r="JAU40"/>
      <c r="JAV40"/>
      <c r="JAW40"/>
      <c r="JAX40"/>
      <c r="JAY40"/>
      <c r="JAZ40"/>
      <c r="JBA40"/>
      <c r="JBB40"/>
      <c r="JBC40"/>
      <c r="JBD40"/>
      <c r="JBE40"/>
      <c r="JBF40"/>
      <c r="JBG40"/>
      <c r="JBH40"/>
      <c r="JBI40"/>
      <c r="JBJ40"/>
      <c r="JBK40"/>
      <c r="JBL40"/>
      <c r="JBM40"/>
      <c r="JBN40"/>
      <c r="JBO40"/>
      <c r="JBP40"/>
      <c r="JBQ40"/>
      <c r="JBR40"/>
      <c r="JBS40"/>
      <c r="JBT40"/>
      <c r="JBU40"/>
      <c r="JBV40"/>
      <c r="JBW40"/>
      <c r="JBX40"/>
      <c r="JBY40"/>
      <c r="JBZ40"/>
      <c r="JCA40"/>
      <c r="JCB40"/>
      <c r="JCC40"/>
      <c r="JCD40"/>
      <c r="JCE40"/>
      <c r="JCF40"/>
      <c r="JCG40"/>
      <c r="JCH40"/>
      <c r="JCI40"/>
      <c r="JCJ40"/>
      <c r="JCK40"/>
      <c r="JCL40"/>
      <c r="JCM40"/>
      <c r="JCN40"/>
      <c r="JCO40"/>
      <c r="JCP40"/>
      <c r="JCQ40"/>
      <c r="JCR40"/>
      <c r="JCS40"/>
      <c r="JCT40"/>
      <c r="JCU40"/>
      <c r="JCV40"/>
      <c r="JCW40"/>
      <c r="JCX40"/>
      <c r="JCY40"/>
      <c r="JCZ40"/>
      <c r="JDA40"/>
      <c r="JDB40"/>
      <c r="JDC40"/>
      <c r="JDD40"/>
      <c r="JDE40"/>
      <c r="JDF40"/>
      <c r="JDG40"/>
      <c r="JDH40"/>
      <c r="JDI40"/>
      <c r="JDJ40"/>
      <c r="JDK40"/>
      <c r="JDL40"/>
      <c r="JDM40"/>
      <c r="JDN40"/>
      <c r="JDO40"/>
      <c r="JDP40"/>
      <c r="JDQ40"/>
      <c r="JDR40"/>
      <c r="JDS40"/>
      <c r="JDT40"/>
      <c r="JDU40"/>
      <c r="JDV40"/>
      <c r="JDW40"/>
      <c r="JDX40"/>
      <c r="JDY40"/>
      <c r="JDZ40"/>
      <c r="JEA40"/>
      <c r="JEB40"/>
      <c r="JEC40"/>
      <c r="JED40"/>
      <c r="JEE40"/>
      <c r="JEF40"/>
      <c r="JEG40"/>
      <c r="JEH40"/>
      <c r="JEI40"/>
      <c r="JEJ40"/>
      <c r="JEK40"/>
      <c r="JEL40"/>
      <c r="JEM40"/>
      <c r="JEN40"/>
      <c r="JEO40"/>
      <c r="JEP40"/>
      <c r="JEQ40"/>
      <c r="JER40"/>
      <c r="JES40"/>
      <c r="JET40"/>
      <c r="JEU40"/>
      <c r="JEV40"/>
      <c r="JEW40"/>
      <c r="JEX40"/>
      <c r="JEY40"/>
      <c r="JEZ40"/>
      <c r="JFA40"/>
      <c r="JFB40"/>
      <c r="JFC40"/>
      <c r="JFD40"/>
      <c r="JFE40"/>
      <c r="JFF40"/>
      <c r="JFG40"/>
      <c r="JFH40"/>
      <c r="JFI40"/>
      <c r="JFJ40"/>
      <c r="JFK40"/>
      <c r="JFL40"/>
      <c r="JFM40"/>
      <c r="JFN40"/>
      <c r="JFO40"/>
      <c r="JFP40"/>
      <c r="JFQ40"/>
      <c r="JFR40"/>
      <c r="JFS40"/>
      <c r="JFT40"/>
      <c r="JFU40"/>
      <c r="JFV40"/>
      <c r="JFW40"/>
      <c r="JFX40"/>
      <c r="JFY40"/>
      <c r="JFZ40"/>
      <c r="JGA40"/>
      <c r="JGB40"/>
      <c r="JGC40"/>
      <c r="JGD40"/>
      <c r="JGE40"/>
      <c r="JGF40"/>
      <c r="JGG40"/>
      <c r="JGH40"/>
      <c r="JGI40"/>
      <c r="JGJ40"/>
      <c r="JGK40"/>
      <c r="JGL40"/>
      <c r="JGM40"/>
      <c r="JGN40"/>
      <c r="JGO40"/>
      <c r="JGP40"/>
      <c r="JGQ40"/>
      <c r="JGR40"/>
      <c r="JGS40"/>
      <c r="JGT40"/>
      <c r="JGU40"/>
      <c r="JGV40"/>
      <c r="JGW40"/>
      <c r="JGX40"/>
      <c r="JGY40"/>
      <c r="JGZ40"/>
      <c r="JHA40"/>
      <c r="JHB40"/>
      <c r="JHC40"/>
      <c r="JHD40"/>
      <c r="JHE40"/>
      <c r="JHF40"/>
      <c r="JHG40"/>
      <c r="JHH40"/>
      <c r="JHI40"/>
      <c r="JHJ40"/>
      <c r="JHK40"/>
      <c r="JHL40"/>
      <c r="JHM40"/>
      <c r="JHN40"/>
      <c r="JHO40"/>
      <c r="JHP40"/>
      <c r="JHQ40"/>
      <c r="JHR40"/>
      <c r="JHS40"/>
      <c r="JHT40"/>
      <c r="JHU40"/>
      <c r="JHV40"/>
      <c r="JHW40"/>
      <c r="JHX40"/>
      <c r="JHY40"/>
      <c r="JHZ40"/>
      <c r="JIA40"/>
      <c r="JIB40"/>
      <c r="JIC40"/>
      <c r="JID40"/>
      <c r="JIE40"/>
      <c r="JIF40"/>
      <c r="JIG40"/>
      <c r="JIH40"/>
      <c r="JII40"/>
      <c r="JIJ40"/>
      <c r="JIK40"/>
      <c r="JIL40"/>
      <c r="JIM40"/>
      <c r="JIN40"/>
      <c r="JIO40"/>
      <c r="JIP40"/>
      <c r="JIQ40"/>
      <c r="JIR40"/>
      <c r="JIS40"/>
      <c r="JIT40"/>
      <c r="JIU40"/>
      <c r="JIV40"/>
      <c r="JIW40"/>
      <c r="JIX40"/>
      <c r="JIY40"/>
      <c r="JIZ40"/>
      <c r="JJA40"/>
      <c r="JJB40"/>
      <c r="JJC40"/>
      <c r="JJD40"/>
      <c r="JJE40"/>
      <c r="JJF40"/>
      <c r="JJG40"/>
      <c r="JJH40"/>
      <c r="JJI40"/>
      <c r="JJJ40"/>
      <c r="JJK40"/>
      <c r="JJL40"/>
      <c r="JJM40"/>
      <c r="JJN40"/>
      <c r="JJO40"/>
      <c r="JJP40"/>
      <c r="JJQ40"/>
      <c r="JJR40"/>
      <c r="JJS40"/>
      <c r="JJT40"/>
      <c r="JJU40"/>
      <c r="JJV40"/>
      <c r="JJW40"/>
      <c r="JJX40"/>
      <c r="JJY40"/>
      <c r="JJZ40"/>
      <c r="JKA40"/>
      <c r="JKB40"/>
      <c r="JKC40"/>
      <c r="JKD40"/>
      <c r="JKE40"/>
      <c r="JKF40"/>
      <c r="JKG40"/>
      <c r="JKH40"/>
      <c r="JKI40"/>
      <c r="JKJ40"/>
      <c r="JKK40"/>
      <c r="JKL40"/>
      <c r="JKM40"/>
      <c r="JKN40"/>
      <c r="JKO40"/>
      <c r="JKP40"/>
      <c r="JKQ40"/>
      <c r="JKR40"/>
      <c r="JKS40"/>
      <c r="JKT40"/>
      <c r="JKU40"/>
      <c r="JKV40"/>
      <c r="JKW40"/>
      <c r="JKX40"/>
      <c r="JKY40"/>
      <c r="JKZ40"/>
      <c r="JLA40"/>
      <c r="JLB40"/>
      <c r="JLC40"/>
      <c r="JLD40"/>
      <c r="JLE40"/>
      <c r="JLF40"/>
      <c r="JLG40"/>
      <c r="JLH40"/>
      <c r="JLI40"/>
      <c r="JLJ40"/>
      <c r="JLK40"/>
      <c r="JLL40"/>
      <c r="JLM40"/>
      <c r="JLN40"/>
      <c r="JLO40"/>
      <c r="JLP40"/>
      <c r="JLQ40"/>
      <c r="JLR40"/>
      <c r="JLS40"/>
      <c r="JLT40"/>
      <c r="JLU40"/>
      <c r="JLV40"/>
      <c r="JLW40"/>
      <c r="JLX40"/>
      <c r="JLY40"/>
      <c r="JLZ40"/>
      <c r="JMA40"/>
      <c r="JMB40"/>
      <c r="JMC40"/>
      <c r="JMD40"/>
      <c r="JME40"/>
      <c r="JMF40"/>
      <c r="JMG40"/>
      <c r="JMH40"/>
      <c r="JMI40"/>
      <c r="JMJ40"/>
      <c r="JMK40"/>
      <c r="JML40"/>
      <c r="JMM40"/>
      <c r="JMN40"/>
      <c r="JMO40"/>
      <c r="JMP40"/>
      <c r="JMQ40"/>
      <c r="JMR40"/>
      <c r="JMS40"/>
      <c r="JMT40"/>
      <c r="JMU40"/>
      <c r="JMV40"/>
      <c r="JMW40"/>
      <c r="JMX40"/>
      <c r="JMY40"/>
      <c r="JMZ40"/>
      <c r="JNA40"/>
      <c r="JNB40"/>
      <c r="JNC40"/>
      <c r="JND40"/>
      <c r="JNE40"/>
      <c r="JNF40"/>
      <c r="JNG40"/>
      <c r="JNH40"/>
      <c r="JNI40"/>
      <c r="JNJ40"/>
      <c r="JNK40"/>
      <c r="JNL40"/>
      <c r="JNM40"/>
      <c r="JNN40"/>
      <c r="JNO40"/>
      <c r="JNP40"/>
      <c r="JNQ40"/>
      <c r="JNR40"/>
      <c r="JNS40"/>
      <c r="JNT40"/>
      <c r="JNU40"/>
      <c r="JNV40"/>
      <c r="JNW40"/>
      <c r="JNX40"/>
      <c r="JNY40"/>
      <c r="JNZ40"/>
      <c r="JOA40"/>
      <c r="JOB40"/>
      <c r="JOC40"/>
      <c r="JOD40"/>
      <c r="JOE40"/>
      <c r="JOF40"/>
      <c r="JOG40"/>
      <c r="JOH40"/>
      <c r="JOI40"/>
      <c r="JOJ40"/>
      <c r="JOK40"/>
      <c r="JOL40"/>
      <c r="JOM40"/>
      <c r="JON40"/>
      <c r="JOO40"/>
      <c r="JOP40"/>
      <c r="JOQ40"/>
      <c r="JOR40"/>
      <c r="JOS40"/>
      <c r="JOT40"/>
      <c r="JOU40"/>
      <c r="JOV40"/>
      <c r="JOW40"/>
      <c r="JOX40"/>
      <c r="JOY40"/>
      <c r="JOZ40"/>
      <c r="JPA40"/>
      <c r="JPB40"/>
      <c r="JPC40"/>
      <c r="JPD40"/>
      <c r="JPE40"/>
      <c r="JPF40"/>
      <c r="JPG40"/>
      <c r="JPH40"/>
      <c r="JPI40"/>
      <c r="JPJ40"/>
      <c r="JPK40"/>
      <c r="JPL40"/>
      <c r="JPM40"/>
      <c r="JPN40"/>
      <c r="JPO40"/>
      <c r="JPP40"/>
      <c r="JPQ40"/>
      <c r="JPR40"/>
      <c r="JPS40"/>
      <c r="JPT40"/>
      <c r="JPU40"/>
      <c r="JPV40"/>
      <c r="JPW40"/>
      <c r="JPX40"/>
      <c r="JPY40"/>
      <c r="JPZ40"/>
      <c r="JQA40"/>
      <c r="JQB40"/>
      <c r="JQC40"/>
      <c r="JQD40"/>
      <c r="JQE40"/>
      <c r="JQF40"/>
      <c r="JQG40"/>
      <c r="JQH40"/>
      <c r="JQI40"/>
      <c r="JQJ40"/>
      <c r="JQK40"/>
      <c r="JQL40"/>
      <c r="JQM40"/>
      <c r="JQN40"/>
      <c r="JQO40"/>
      <c r="JQP40"/>
      <c r="JQQ40"/>
      <c r="JQR40"/>
      <c r="JQS40"/>
      <c r="JQT40"/>
      <c r="JQU40"/>
      <c r="JQV40"/>
      <c r="JQW40"/>
      <c r="JQX40"/>
      <c r="JQY40"/>
      <c r="JQZ40"/>
      <c r="JRA40"/>
      <c r="JRB40"/>
      <c r="JRC40"/>
      <c r="JRD40"/>
      <c r="JRE40"/>
      <c r="JRF40"/>
      <c r="JRG40"/>
      <c r="JRH40"/>
      <c r="JRI40"/>
      <c r="JRJ40"/>
      <c r="JRK40"/>
      <c r="JRL40"/>
      <c r="JRM40"/>
      <c r="JRN40"/>
      <c r="JRO40"/>
      <c r="JRP40"/>
      <c r="JRQ40"/>
      <c r="JRR40"/>
      <c r="JRS40"/>
      <c r="JRT40"/>
      <c r="JRU40"/>
      <c r="JRV40"/>
      <c r="JRW40"/>
      <c r="JRX40"/>
      <c r="JRY40"/>
      <c r="JRZ40"/>
      <c r="JSA40"/>
      <c r="JSB40"/>
      <c r="JSC40"/>
      <c r="JSD40"/>
      <c r="JSE40"/>
      <c r="JSF40"/>
      <c r="JSG40"/>
      <c r="JSH40"/>
      <c r="JSI40"/>
      <c r="JSJ40"/>
      <c r="JSK40"/>
      <c r="JSL40"/>
      <c r="JSM40"/>
      <c r="JSN40"/>
      <c r="JSO40"/>
      <c r="JSP40"/>
      <c r="JSQ40"/>
      <c r="JSR40"/>
      <c r="JSS40"/>
      <c r="JST40"/>
      <c r="JSU40"/>
      <c r="JSV40"/>
      <c r="JSW40"/>
      <c r="JSX40"/>
      <c r="JSY40"/>
      <c r="JSZ40"/>
      <c r="JTA40"/>
      <c r="JTB40"/>
      <c r="JTC40"/>
      <c r="JTD40"/>
      <c r="JTE40"/>
      <c r="JTF40"/>
      <c r="JTG40"/>
      <c r="JTH40"/>
      <c r="JTI40"/>
      <c r="JTJ40"/>
      <c r="JTK40"/>
      <c r="JTL40"/>
      <c r="JTM40"/>
      <c r="JTN40"/>
      <c r="JTO40"/>
      <c r="JTP40"/>
      <c r="JTQ40"/>
      <c r="JTR40"/>
      <c r="JTS40"/>
      <c r="JTT40"/>
      <c r="JTU40"/>
      <c r="JTV40"/>
      <c r="JTW40"/>
      <c r="JTX40"/>
      <c r="JTY40"/>
      <c r="JTZ40"/>
      <c r="JUA40"/>
      <c r="JUB40"/>
      <c r="JUC40"/>
      <c r="JUD40"/>
      <c r="JUE40"/>
      <c r="JUF40"/>
      <c r="JUG40"/>
      <c r="JUH40"/>
      <c r="JUI40"/>
      <c r="JUJ40"/>
      <c r="JUK40"/>
      <c r="JUL40"/>
      <c r="JUM40"/>
      <c r="JUN40"/>
      <c r="JUO40"/>
      <c r="JUP40"/>
      <c r="JUQ40"/>
      <c r="JUR40"/>
      <c r="JUS40"/>
      <c r="JUT40"/>
      <c r="JUU40"/>
      <c r="JUV40"/>
      <c r="JUW40"/>
      <c r="JUX40"/>
      <c r="JUY40"/>
      <c r="JUZ40"/>
      <c r="JVA40"/>
      <c r="JVB40"/>
      <c r="JVC40"/>
      <c r="JVD40"/>
      <c r="JVE40"/>
      <c r="JVF40"/>
      <c r="JVG40"/>
      <c r="JVH40"/>
      <c r="JVI40"/>
      <c r="JVJ40"/>
      <c r="JVK40"/>
      <c r="JVL40"/>
      <c r="JVM40"/>
      <c r="JVN40"/>
      <c r="JVO40"/>
      <c r="JVP40"/>
      <c r="JVQ40"/>
      <c r="JVR40"/>
      <c r="JVS40"/>
      <c r="JVT40"/>
      <c r="JVU40"/>
      <c r="JVV40"/>
      <c r="JVW40"/>
      <c r="JVX40"/>
      <c r="JVY40"/>
      <c r="JVZ40"/>
      <c r="JWA40"/>
      <c r="JWB40"/>
      <c r="JWC40"/>
      <c r="JWD40"/>
      <c r="JWE40"/>
      <c r="JWF40"/>
      <c r="JWG40"/>
      <c r="JWH40"/>
      <c r="JWI40"/>
      <c r="JWJ40"/>
      <c r="JWK40"/>
      <c r="JWL40"/>
      <c r="JWM40"/>
      <c r="JWN40"/>
      <c r="JWO40"/>
      <c r="JWP40"/>
      <c r="JWQ40"/>
      <c r="JWR40"/>
      <c r="JWS40"/>
      <c r="JWT40"/>
      <c r="JWU40"/>
      <c r="JWV40"/>
      <c r="JWW40"/>
      <c r="JWX40"/>
      <c r="JWY40"/>
      <c r="JWZ40"/>
      <c r="JXA40"/>
      <c r="JXB40"/>
      <c r="JXC40"/>
      <c r="JXD40"/>
      <c r="JXE40"/>
      <c r="JXF40"/>
      <c r="JXG40"/>
      <c r="JXH40"/>
      <c r="JXI40"/>
      <c r="JXJ40"/>
      <c r="JXK40"/>
      <c r="JXL40"/>
      <c r="JXM40"/>
      <c r="JXN40"/>
      <c r="JXO40"/>
      <c r="JXP40"/>
      <c r="JXQ40"/>
      <c r="JXR40"/>
      <c r="JXS40"/>
      <c r="JXT40"/>
      <c r="JXU40"/>
      <c r="JXV40"/>
      <c r="JXW40"/>
      <c r="JXX40"/>
      <c r="JXY40"/>
      <c r="JXZ40"/>
      <c r="JYA40"/>
      <c r="JYB40"/>
      <c r="JYC40"/>
      <c r="JYD40"/>
      <c r="JYE40"/>
      <c r="JYF40"/>
      <c r="JYG40"/>
      <c r="JYH40"/>
      <c r="JYI40"/>
      <c r="JYJ40"/>
      <c r="JYK40"/>
      <c r="JYL40"/>
      <c r="JYM40"/>
      <c r="JYN40"/>
      <c r="JYO40"/>
      <c r="JYP40"/>
      <c r="JYQ40"/>
      <c r="JYR40"/>
      <c r="JYS40"/>
      <c r="JYT40"/>
      <c r="JYU40"/>
      <c r="JYV40"/>
      <c r="JYW40"/>
      <c r="JYX40"/>
      <c r="JYY40"/>
      <c r="JYZ40"/>
      <c r="JZA40"/>
      <c r="JZB40"/>
      <c r="JZC40"/>
      <c r="JZD40"/>
      <c r="JZE40"/>
      <c r="JZF40"/>
      <c r="JZG40"/>
      <c r="JZH40"/>
      <c r="JZI40"/>
      <c r="JZJ40"/>
      <c r="JZK40"/>
      <c r="JZL40"/>
      <c r="JZM40"/>
      <c r="JZN40"/>
      <c r="JZO40"/>
      <c r="JZP40"/>
      <c r="JZQ40"/>
      <c r="JZR40"/>
      <c r="JZS40"/>
      <c r="JZT40"/>
      <c r="JZU40"/>
      <c r="JZV40"/>
      <c r="JZW40"/>
      <c r="JZX40"/>
      <c r="JZY40"/>
      <c r="JZZ40"/>
      <c r="KAA40"/>
      <c r="KAB40"/>
      <c r="KAC40"/>
      <c r="KAD40"/>
      <c r="KAE40"/>
      <c r="KAF40"/>
      <c r="KAG40"/>
      <c r="KAH40"/>
      <c r="KAI40"/>
      <c r="KAJ40"/>
      <c r="KAK40"/>
      <c r="KAL40"/>
      <c r="KAM40"/>
      <c r="KAN40"/>
      <c r="KAO40"/>
      <c r="KAP40"/>
      <c r="KAQ40"/>
      <c r="KAR40"/>
      <c r="KAS40"/>
      <c r="KAT40"/>
      <c r="KAU40"/>
      <c r="KAV40"/>
      <c r="KAW40"/>
      <c r="KAX40"/>
      <c r="KAY40"/>
      <c r="KAZ40"/>
      <c r="KBA40"/>
      <c r="KBB40"/>
      <c r="KBC40"/>
      <c r="KBD40"/>
      <c r="KBE40"/>
      <c r="KBF40"/>
      <c r="KBG40"/>
      <c r="KBH40"/>
      <c r="KBI40"/>
      <c r="KBJ40"/>
      <c r="KBK40"/>
      <c r="KBL40"/>
      <c r="KBM40"/>
      <c r="KBN40"/>
      <c r="KBO40"/>
      <c r="KBP40"/>
      <c r="KBQ40"/>
      <c r="KBR40"/>
      <c r="KBS40"/>
      <c r="KBT40"/>
      <c r="KBU40"/>
      <c r="KBV40"/>
      <c r="KBW40"/>
      <c r="KBX40"/>
      <c r="KBY40"/>
      <c r="KBZ40"/>
      <c r="KCA40"/>
      <c r="KCB40"/>
      <c r="KCC40"/>
      <c r="KCD40"/>
      <c r="KCE40"/>
      <c r="KCF40"/>
      <c r="KCG40"/>
      <c r="KCH40"/>
      <c r="KCI40"/>
      <c r="KCJ40"/>
      <c r="KCK40"/>
      <c r="KCL40"/>
      <c r="KCM40"/>
      <c r="KCN40"/>
      <c r="KCO40"/>
      <c r="KCP40"/>
      <c r="KCQ40"/>
      <c r="KCR40"/>
      <c r="KCS40"/>
      <c r="KCT40"/>
      <c r="KCU40"/>
      <c r="KCV40"/>
      <c r="KCW40"/>
      <c r="KCX40"/>
      <c r="KCY40"/>
      <c r="KCZ40"/>
      <c r="KDA40"/>
      <c r="KDB40"/>
      <c r="KDC40"/>
      <c r="KDD40"/>
      <c r="KDE40"/>
      <c r="KDF40"/>
      <c r="KDG40"/>
      <c r="KDH40"/>
      <c r="KDI40"/>
      <c r="KDJ40"/>
      <c r="KDK40"/>
      <c r="KDL40"/>
      <c r="KDM40"/>
      <c r="KDN40"/>
      <c r="KDO40"/>
      <c r="KDP40"/>
      <c r="KDQ40"/>
      <c r="KDR40"/>
      <c r="KDS40"/>
      <c r="KDT40"/>
      <c r="KDU40"/>
      <c r="KDV40"/>
      <c r="KDW40"/>
      <c r="KDX40"/>
      <c r="KDY40"/>
      <c r="KDZ40"/>
      <c r="KEA40"/>
      <c r="KEB40"/>
      <c r="KEC40"/>
      <c r="KED40"/>
      <c r="KEE40"/>
      <c r="KEF40"/>
      <c r="KEG40"/>
      <c r="KEH40"/>
      <c r="KEI40"/>
      <c r="KEJ40"/>
      <c r="KEK40"/>
      <c r="KEL40"/>
      <c r="KEM40"/>
      <c r="KEN40"/>
      <c r="KEO40"/>
      <c r="KEP40"/>
      <c r="KEQ40"/>
      <c r="KER40"/>
      <c r="KES40"/>
      <c r="KET40"/>
      <c r="KEU40"/>
      <c r="KEV40"/>
      <c r="KEW40"/>
      <c r="KEX40"/>
      <c r="KEY40"/>
      <c r="KEZ40"/>
      <c r="KFA40"/>
      <c r="KFB40"/>
      <c r="KFC40"/>
      <c r="KFD40"/>
      <c r="KFE40"/>
      <c r="KFF40"/>
      <c r="KFG40"/>
      <c r="KFH40"/>
      <c r="KFI40"/>
      <c r="KFJ40"/>
      <c r="KFK40"/>
      <c r="KFL40"/>
      <c r="KFM40"/>
      <c r="KFN40"/>
      <c r="KFO40"/>
      <c r="KFP40"/>
      <c r="KFQ40"/>
      <c r="KFR40"/>
      <c r="KFS40"/>
      <c r="KFT40"/>
      <c r="KFU40"/>
      <c r="KFV40"/>
      <c r="KFW40"/>
      <c r="KFX40"/>
      <c r="KFY40"/>
      <c r="KFZ40"/>
      <c r="KGA40"/>
      <c r="KGB40"/>
      <c r="KGC40"/>
      <c r="KGD40"/>
      <c r="KGE40"/>
      <c r="KGF40"/>
      <c r="KGG40"/>
      <c r="KGH40"/>
      <c r="KGI40"/>
      <c r="KGJ40"/>
      <c r="KGK40"/>
      <c r="KGL40"/>
      <c r="KGM40"/>
      <c r="KGN40"/>
      <c r="KGO40"/>
      <c r="KGP40"/>
      <c r="KGQ40"/>
      <c r="KGR40"/>
      <c r="KGS40"/>
      <c r="KGT40"/>
      <c r="KGU40"/>
      <c r="KGV40"/>
      <c r="KGW40"/>
      <c r="KGX40"/>
      <c r="KGY40"/>
      <c r="KGZ40"/>
      <c r="KHA40"/>
      <c r="KHB40"/>
      <c r="KHC40"/>
      <c r="KHD40"/>
      <c r="KHE40"/>
      <c r="KHF40"/>
      <c r="KHG40"/>
      <c r="KHH40"/>
      <c r="KHI40"/>
      <c r="KHJ40"/>
      <c r="KHK40"/>
      <c r="KHL40"/>
      <c r="KHM40"/>
      <c r="KHN40"/>
      <c r="KHO40"/>
      <c r="KHP40"/>
      <c r="KHQ40"/>
      <c r="KHR40"/>
      <c r="KHS40"/>
      <c r="KHT40"/>
      <c r="KHU40"/>
      <c r="KHV40"/>
      <c r="KHW40"/>
      <c r="KHX40"/>
      <c r="KHY40"/>
      <c r="KHZ40"/>
      <c r="KIA40"/>
      <c r="KIB40"/>
      <c r="KIC40"/>
      <c r="KID40"/>
      <c r="KIE40"/>
      <c r="KIF40"/>
      <c r="KIG40"/>
      <c r="KIH40"/>
      <c r="KII40"/>
      <c r="KIJ40"/>
      <c r="KIK40"/>
      <c r="KIL40"/>
      <c r="KIM40"/>
      <c r="KIN40"/>
      <c r="KIO40"/>
      <c r="KIP40"/>
      <c r="KIQ40"/>
      <c r="KIR40"/>
      <c r="KIS40"/>
      <c r="KIT40"/>
      <c r="KIU40"/>
      <c r="KIV40"/>
      <c r="KIW40"/>
      <c r="KIX40"/>
      <c r="KIY40"/>
      <c r="KIZ40"/>
      <c r="KJA40"/>
      <c r="KJB40"/>
      <c r="KJC40"/>
      <c r="KJD40"/>
      <c r="KJE40"/>
      <c r="KJF40"/>
      <c r="KJG40"/>
      <c r="KJH40"/>
      <c r="KJI40"/>
      <c r="KJJ40"/>
      <c r="KJK40"/>
      <c r="KJL40"/>
      <c r="KJM40"/>
      <c r="KJN40"/>
      <c r="KJO40"/>
      <c r="KJP40"/>
      <c r="KJQ40"/>
      <c r="KJR40"/>
      <c r="KJS40"/>
      <c r="KJT40"/>
      <c r="KJU40"/>
      <c r="KJV40"/>
      <c r="KJW40"/>
      <c r="KJX40"/>
      <c r="KJY40"/>
      <c r="KJZ40"/>
      <c r="KKA40"/>
      <c r="KKB40"/>
      <c r="KKC40"/>
      <c r="KKD40"/>
      <c r="KKE40"/>
      <c r="KKF40"/>
      <c r="KKG40"/>
      <c r="KKH40"/>
      <c r="KKI40"/>
      <c r="KKJ40"/>
      <c r="KKK40"/>
      <c r="KKL40"/>
      <c r="KKM40"/>
      <c r="KKN40"/>
      <c r="KKO40"/>
      <c r="KKP40"/>
      <c r="KKQ40"/>
      <c r="KKR40"/>
      <c r="KKS40"/>
      <c r="KKT40"/>
      <c r="KKU40"/>
      <c r="KKV40"/>
      <c r="KKW40"/>
      <c r="KKX40"/>
      <c r="KKY40"/>
      <c r="KKZ40"/>
      <c r="KLA40"/>
      <c r="KLB40"/>
      <c r="KLC40"/>
      <c r="KLD40"/>
      <c r="KLE40"/>
      <c r="KLF40"/>
      <c r="KLG40"/>
      <c r="KLH40"/>
      <c r="KLI40"/>
      <c r="KLJ40"/>
      <c r="KLK40"/>
      <c r="KLL40"/>
      <c r="KLM40"/>
      <c r="KLN40"/>
      <c r="KLO40"/>
      <c r="KLP40"/>
      <c r="KLQ40"/>
      <c r="KLR40"/>
      <c r="KLS40"/>
      <c r="KLT40"/>
      <c r="KLU40"/>
      <c r="KLV40"/>
      <c r="KLW40"/>
      <c r="KLX40"/>
      <c r="KLY40"/>
      <c r="KLZ40"/>
      <c r="KMA40"/>
      <c r="KMB40"/>
      <c r="KMC40"/>
      <c r="KMD40"/>
      <c r="KME40"/>
      <c r="KMF40"/>
      <c r="KMG40"/>
      <c r="KMH40"/>
      <c r="KMI40"/>
      <c r="KMJ40"/>
      <c r="KMK40"/>
      <c r="KML40"/>
      <c r="KMM40"/>
      <c r="KMN40"/>
      <c r="KMO40"/>
      <c r="KMP40"/>
      <c r="KMQ40"/>
      <c r="KMR40"/>
      <c r="KMS40"/>
      <c r="KMT40"/>
      <c r="KMU40"/>
      <c r="KMV40"/>
      <c r="KMW40"/>
      <c r="KMX40"/>
      <c r="KMY40"/>
      <c r="KMZ40"/>
      <c r="KNA40"/>
      <c r="KNB40"/>
      <c r="KNC40"/>
      <c r="KND40"/>
      <c r="KNE40"/>
      <c r="KNF40"/>
      <c r="KNG40"/>
      <c r="KNH40"/>
      <c r="KNI40"/>
      <c r="KNJ40"/>
      <c r="KNK40"/>
      <c r="KNL40"/>
      <c r="KNM40"/>
      <c r="KNN40"/>
      <c r="KNO40"/>
      <c r="KNP40"/>
      <c r="KNQ40"/>
      <c r="KNR40"/>
      <c r="KNS40"/>
      <c r="KNT40"/>
      <c r="KNU40"/>
      <c r="KNV40"/>
      <c r="KNW40"/>
      <c r="KNX40"/>
      <c r="KNY40"/>
      <c r="KNZ40"/>
      <c r="KOA40"/>
      <c r="KOB40"/>
      <c r="KOC40"/>
      <c r="KOD40"/>
      <c r="KOE40"/>
      <c r="KOF40"/>
      <c r="KOG40"/>
      <c r="KOH40"/>
      <c r="KOI40"/>
      <c r="KOJ40"/>
      <c r="KOK40"/>
      <c r="KOL40"/>
      <c r="KOM40"/>
      <c r="KON40"/>
      <c r="KOO40"/>
      <c r="KOP40"/>
      <c r="KOQ40"/>
      <c r="KOR40"/>
      <c r="KOS40"/>
      <c r="KOT40"/>
      <c r="KOU40"/>
      <c r="KOV40"/>
      <c r="KOW40"/>
      <c r="KOX40"/>
      <c r="KOY40"/>
      <c r="KOZ40"/>
      <c r="KPA40"/>
      <c r="KPB40"/>
      <c r="KPC40"/>
      <c r="KPD40"/>
      <c r="KPE40"/>
      <c r="KPF40"/>
      <c r="KPG40"/>
      <c r="KPH40"/>
      <c r="KPI40"/>
      <c r="KPJ40"/>
      <c r="KPK40"/>
      <c r="KPL40"/>
      <c r="KPM40"/>
      <c r="KPN40"/>
      <c r="KPO40"/>
      <c r="KPP40"/>
      <c r="KPQ40"/>
      <c r="KPR40"/>
      <c r="KPS40"/>
      <c r="KPT40"/>
      <c r="KPU40"/>
      <c r="KPV40"/>
      <c r="KPW40"/>
      <c r="KPX40"/>
      <c r="KPY40"/>
      <c r="KPZ40"/>
      <c r="KQA40"/>
      <c r="KQB40"/>
      <c r="KQC40"/>
      <c r="KQD40"/>
      <c r="KQE40"/>
      <c r="KQF40"/>
      <c r="KQG40"/>
      <c r="KQH40"/>
      <c r="KQI40"/>
      <c r="KQJ40"/>
      <c r="KQK40"/>
      <c r="KQL40"/>
      <c r="KQM40"/>
      <c r="KQN40"/>
      <c r="KQO40"/>
      <c r="KQP40"/>
      <c r="KQQ40"/>
      <c r="KQR40"/>
      <c r="KQS40"/>
      <c r="KQT40"/>
      <c r="KQU40"/>
      <c r="KQV40"/>
      <c r="KQW40"/>
      <c r="KQX40"/>
      <c r="KQY40"/>
      <c r="KQZ40"/>
      <c r="KRA40"/>
      <c r="KRB40"/>
      <c r="KRC40"/>
      <c r="KRD40"/>
      <c r="KRE40"/>
      <c r="KRF40"/>
      <c r="KRG40"/>
      <c r="KRH40"/>
      <c r="KRI40"/>
      <c r="KRJ40"/>
      <c r="KRK40"/>
      <c r="KRL40"/>
      <c r="KRM40"/>
      <c r="KRN40"/>
      <c r="KRO40"/>
      <c r="KRP40"/>
      <c r="KRQ40"/>
      <c r="KRR40"/>
      <c r="KRS40"/>
      <c r="KRT40"/>
      <c r="KRU40"/>
      <c r="KRV40"/>
      <c r="KRW40"/>
      <c r="KRX40"/>
      <c r="KRY40"/>
      <c r="KRZ40"/>
      <c r="KSA40"/>
      <c r="KSB40"/>
      <c r="KSC40"/>
      <c r="KSD40"/>
      <c r="KSE40"/>
      <c r="KSF40"/>
      <c r="KSG40"/>
      <c r="KSH40"/>
      <c r="KSI40"/>
      <c r="KSJ40"/>
      <c r="KSK40"/>
      <c r="KSL40"/>
      <c r="KSM40"/>
      <c r="KSN40"/>
      <c r="KSO40"/>
      <c r="KSP40"/>
      <c r="KSQ40"/>
      <c r="KSR40"/>
      <c r="KSS40"/>
      <c r="KST40"/>
      <c r="KSU40"/>
      <c r="KSV40"/>
      <c r="KSW40"/>
      <c r="KSX40"/>
      <c r="KSY40"/>
      <c r="KSZ40"/>
      <c r="KTA40"/>
      <c r="KTB40"/>
      <c r="KTC40"/>
      <c r="KTD40"/>
      <c r="KTE40"/>
      <c r="KTF40"/>
      <c r="KTG40"/>
      <c r="KTH40"/>
      <c r="KTI40"/>
      <c r="KTJ40"/>
      <c r="KTK40"/>
      <c r="KTL40"/>
      <c r="KTM40"/>
      <c r="KTN40"/>
      <c r="KTO40"/>
      <c r="KTP40"/>
      <c r="KTQ40"/>
      <c r="KTR40"/>
      <c r="KTS40"/>
      <c r="KTT40"/>
      <c r="KTU40"/>
      <c r="KTV40"/>
      <c r="KTW40"/>
      <c r="KTX40"/>
      <c r="KTY40"/>
      <c r="KTZ40"/>
      <c r="KUA40"/>
      <c r="KUB40"/>
      <c r="KUC40"/>
      <c r="KUD40"/>
      <c r="KUE40"/>
      <c r="KUF40"/>
      <c r="KUG40"/>
      <c r="KUH40"/>
      <c r="KUI40"/>
      <c r="KUJ40"/>
      <c r="KUK40"/>
      <c r="KUL40"/>
      <c r="KUM40"/>
      <c r="KUN40"/>
      <c r="KUO40"/>
      <c r="KUP40"/>
      <c r="KUQ40"/>
      <c r="KUR40"/>
      <c r="KUS40"/>
      <c r="KUT40"/>
      <c r="KUU40"/>
      <c r="KUV40"/>
      <c r="KUW40"/>
      <c r="KUX40"/>
      <c r="KUY40"/>
      <c r="KUZ40"/>
      <c r="KVA40"/>
      <c r="KVB40"/>
      <c r="KVC40"/>
      <c r="KVD40"/>
      <c r="KVE40"/>
      <c r="KVF40"/>
      <c r="KVG40"/>
      <c r="KVH40"/>
      <c r="KVI40"/>
      <c r="KVJ40"/>
      <c r="KVK40"/>
      <c r="KVL40"/>
      <c r="KVM40"/>
      <c r="KVN40"/>
      <c r="KVO40"/>
      <c r="KVP40"/>
      <c r="KVQ40"/>
      <c r="KVR40"/>
      <c r="KVS40"/>
      <c r="KVT40"/>
      <c r="KVU40"/>
      <c r="KVV40"/>
      <c r="KVW40"/>
      <c r="KVX40"/>
      <c r="KVY40"/>
      <c r="KVZ40"/>
      <c r="KWA40"/>
      <c r="KWB40"/>
      <c r="KWC40"/>
      <c r="KWD40"/>
      <c r="KWE40"/>
      <c r="KWF40"/>
      <c r="KWG40"/>
      <c r="KWH40"/>
      <c r="KWI40"/>
      <c r="KWJ40"/>
      <c r="KWK40"/>
      <c r="KWL40"/>
      <c r="KWM40"/>
      <c r="KWN40"/>
      <c r="KWO40"/>
      <c r="KWP40"/>
      <c r="KWQ40"/>
      <c r="KWR40"/>
      <c r="KWS40"/>
      <c r="KWT40"/>
      <c r="KWU40"/>
      <c r="KWV40"/>
      <c r="KWW40"/>
      <c r="KWX40"/>
      <c r="KWY40"/>
      <c r="KWZ40"/>
      <c r="KXA40"/>
      <c r="KXB40"/>
      <c r="KXC40"/>
      <c r="KXD40"/>
      <c r="KXE40"/>
      <c r="KXF40"/>
      <c r="KXG40"/>
      <c r="KXH40"/>
      <c r="KXI40"/>
      <c r="KXJ40"/>
      <c r="KXK40"/>
      <c r="KXL40"/>
      <c r="KXM40"/>
      <c r="KXN40"/>
      <c r="KXO40"/>
      <c r="KXP40"/>
      <c r="KXQ40"/>
      <c r="KXR40"/>
      <c r="KXS40"/>
      <c r="KXT40"/>
      <c r="KXU40"/>
      <c r="KXV40"/>
      <c r="KXW40"/>
      <c r="KXX40"/>
      <c r="KXY40"/>
      <c r="KXZ40"/>
      <c r="KYA40"/>
      <c r="KYB40"/>
      <c r="KYC40"/>
      <c r="KYD40"/>
      <c r="KYE40"/>
      <c r="KYF40"/>
      <c r="KYG40"/>
      <c r="KYH40"/>
      <c r="KYI40"/>
      <c r="KYJ40"/>
      <c r="KYK40"/>
      <c r="KYL40"/>
      <c r="KYM40"/>
      <c r="KYN40"/>
      <c r="KYO40"/>
      <c r="KYP40"/>
      <c r="KYQ40"/>
      <c r="KYR40"/>
      <c r="KYS40"/>
      <c r="KYT40"/>
      <c r="KYU40"/>
      <c r="KYV40"/>
      <c r="KYW40"/>
      <c r="KYX40"/>
      <c r="KYY40"/>
      <c r="KYZ40"/>
      <c r="KZA40"/>
      <c r="KZB40"/>
      <c r="KZC40"/>
      <c r="KZD40"/>
      <c r="KZE40"/>
      <c r="KZF40"/>
      <c r="KZG40"/>
      <c r="KZH40"/>
      <c r="KZI40"/>
      <c r="KZJ40"/>
      <c r="KZK40"/>
      <c r="KZL40"/>
      <c r="KZM40"/>
      <c r="KZN40"/>
      <c r="KZO40"/>
      <c r="KZP40"/>
      <c r="KZQ40"/>
      <c r="KZR40"/>
      <c r="KZS40"/>
      <c r="KZT40"/>
      <c r="KZU40"/>
      <c r="KZV40"/>
      <c r="KZW40"/>
      <c r="KZX40"/>
      <c r="KZY40"/>
      <c r="KZZ40"/>
      <c r="LAA40"/>
      <c r="LAB40"/>
      <c r="LAC40"/>
      <c r="LAD40"/>
      <c r="LAE40"/>
      <c r="LAF40"/>
      <c r="LAG40"/>
      <c r="LAH40"/>
      <c r="LAI40"/>
      <c r="LAJ40"/>
      <c r="LAK40"/>
      <c r="LAL40"/>
      <c r="LAM40"/>
      <c r="LAN40"/>
      <c r="LAO40"/>
      <c r="LAP40"/>
      <c r="LAQ40"/>
      <c r="LAR40"/>
      <c r="LAS40"/>
      <c r="LAT40"/>
      <c r="LAU40"/>
      <c r="LAV40"/>
      <c r="LAW40"/>
      <c r="LAX40"/>
      <c r="LAY40"/>
      <c r="LAZ40"/>
      <c r="LBA40"/>
      <c r="LBB40"/>
      <c r="LBC40"/>
      <c r="LBD40"/>
      <c r="LBE40"/>
      <c r="LBF40"/>
      <c r="LBG40"/>
      <c r="LBH40"/>
      <c r="LBI40"/>
      <c r="LBJ40"/>
      <c r="LBK40"/>
      <c r="LBL40"/>
      <c r="LBM40"/>
      <c r="LBN40"/>
      <c r="LBO40"/>
      <c r="LBP40"/>
      <c r="LBQ40"/>
      <c r="LBR40"/>
      <c r="LBS40"/>
      <c r="LBT40"/>
      <c r="LBU40"/>
      <c r="LBV40"/>
      <c r="LBW40"/>
      <c r="LBX40"/>
      <c r="LBY40"/>
      <c r="LBZ40"/>
      <c r="LCA40"/>
      <c r="LCB40"/>
      <c r="LCC40"/>
      <c r="LCD40"/>
      <c r="LCE40"/>
      <c r="LCF40"/>
      <c r="LCG40"/>
      <c r="LCH40"/>
      <c r="LCI40"/>
      <c r="LCJ40"/>
      <c r="LCK40"/>
      <c r="LCL40"/>
      <c r="LCM40"/>
      <c r="LCN40"/>
      <c r="LCO40"/>
      <c r="LCP40"/>
      <c r="LCQ40"/>
      <c r="LCR40"/>
      <c r="LCS40"/>
      <c r="LCT40"/>
      <c r="LCU40"/>
      <c r="LCV40"/>
      <c r="LCW40"/>
      <c r="LCX40"/>
      <c r="LCY40"/>
      <c r="LCZ40"/>
      <c r="LDA40"/>
      <c r="LDB40"/>
      <c r="LDC40"/>
      <c r="LDD40"/>
      <c r="LDE40"/>
      <c r="LDF40"/>
      <c r="LDG40"/>
      <c r="LDH40"/>
      <c r="LDI40"/>
      <c r="LDJ40"/>
      <c r="LDK40"/>
      <c r="LDL40"/>
      <c r="LDM40"/>
      <c r="LDN40"/>
      <c r="LDO40"/>
      <c r="LDP40"/>
      <c r="LDQ40"/>
      <c r="LDR40"/>
      <c r="LDS40"/>
      <c r="LDT40"/>
      <c r="LDU40"/>
      <c r="LDV40"/>
      <c r="LDW40"/>
      <c r="LDX40"/>
      <c r="LDY40"/>
      <c r="LDZ40"/>
      <c r="LEA40"/>
      <c r="LEB40"/>
      <c r="LEC40"/>
      <c r="LED40"/>
      <c r="LEE40"/>
      <c r="LEF40"/>
      <c r="LEG40"/>
      <c r="LEH40"/>
      <c r="LEI40"/>
      <c r="LEJ40"/>
      <c r="LEK40"/>
      <c r="LEL40"/>
      <c r="LEM40"/>
      <c r="LEN40"/>
      <c r="LEO40"/>
      <c r="LEP40"/>
      <c r="LEQ40"/>
      <c r="LER40"/>
      <c r="LES40"/>
      <c r="LET40"/>
      <c r="LEU40"/>
      <c r="LEV40"/>
      <c r="LEW40"/>
      <c r="LEX40"/>
      <c r="LEY40"/>
      <c r="LEZ40"/>
      <c r="LFA40"/>
      <c r="LFB40"/>
      <c r="LFC40"/>
      <c r="LFD40"/>
      <c r="LFE40"/>
      <c r="LFF40"/>
      <c r="LFG40"/>
      <c r="LFH40"/>
      <c r="LFI40"/>
      <c r="LFJ40"/>
      <c r="LFK40"/>
      <c r="LFL40"/>
      <c r="LFM40"/>
      <c r="LFN40"/>
      <c r="LFO40"/>
      <c r="LFP40"/>
      <c r="LFQ40"/>
      <c r="LFR40"/>
      <c r="LFS40"/>
      <c r="LFT40"/>
      <c r="LFU40"/>
      <c r="LFV40"/>
      <c r="LFW40"/>
      <c r="LFX40"/>
      <c r="LFY40"/>
      <c r="LFZ40"/>
      <c r="LGA40"/>
      <c r="LGB40"/>
      <c r="LGC40"/>
      <c r="LGD40"/>
      <c r="LGE40"/>
      <c r="LGF40"/>
      <c r="LGG40"/>
      <c r="LGH40"/>
      <c r="LGI40"/>
      <c r="LGJ40"/>
      <c r="LGK40"/>
      <c r="LGL40"/>
      <c r="LGM40"/>
      <c r="LGN40"/>
      <c r="LGO40"/>
      <c r="LGP40"/>
      <c r="LGQ40"/>
      <c r="LGR40"/>
      <c r="LGS40"/>
      <c r="LGT40"/>
      <c r="LGU40"/>
      <c r="LGV40"/>
      <c r="LGW40"/>
      <c r="LGX40"/>
      <c r="LGY40"/>
      <c r="LGZ40"/>
      <c r="LHA40"/>
      <c r="LHB40"/>
      <c r="LHC40"/>
      <c r="LHD40"/>
      <c r="LHE40"/>
      <c r="LHF40"/>
      <c r="LHG40"/>
      <c r="LHH40"/>
      <c r="LHI40"/>
      <c r="LHJ40"/>
      <c r="LHK40"/>
      <c r="LHL40"/>
      <c r="LHM40"/>
      <c r="LHN40"/>
      <c r="LHO40"/>
      <c r="LHP40"/>
      <c r="LHQ40"/>
      <c r="LHR40"/>
      <c r="LHS40"/>
      <c r="LHT40"/>
      <c r="LHU40"/>
      <c r="LHV40"/>
      <c r="LHW40"/>
      <c r="LHX40"/>
      <c r="LHY40"/>
      <c r="LHZ40"/>
      <c r="LIA40"/>
      <c r="LIB40"/>
      <c r="LIC40"/>
      <c r="LID40"/>
      <c r="LIE40"/>
      <c r="LIF40"/>
      <c r="LIG40"/>
      <c r="LIH40"/>
      <c r="LII40"/>
      <c r="LIJ40"/>
      <c r="LIK40"/>
      <c r="LIL40"/>
      <c r="LIM40"/>
      <c r="LIN40"/>
      <c r="LIO40"/>
      <c r="LIP40"/>
      <c r="LIQ40"/>
      <c r="LIR40"/>
      <c r="LIS40"/>
      <c r="LIT40"/>
      <c r="LIU40"/>
      <c r="LIV40"/>
      <c r="LIW40"/>
      <c r="LIX40"/>
      <c r="LIY40"/>
      <c r="LIZ40"/>
      <c r="LJA40"/>
      <c r="LJB40"/>
      <c r="LJC40"/>
      <c r="LJD40"/>
      <c r="LJE40"/>
      <c r="LJF40"/>
      <c r="LJG40"/>
      <c r="LJH40"/>
      <c r="LJI40"/>
      <c r="LJJ40"/>
      <c r="LJK40"/>
      <c r="LJL40"/>
      <c r="LJM40"/>
      <c r="LJN40"/>
      <c r="LJO40"/>
      <c r="LJP40"/>
      <c r="LJQ40"/>
      <c r="LJR40"/>
      <c r="LJS40"/>
      <c r="LJT40"/>
      <c r="LJU40"/>
      <c r="LJV40"/>
      <c r="LJW40"/>
      <c r="LJX40"/>
      <c r="LJY40"/>
      <c r="LJZ40"/>
      <c r="LKA40"/>
      <c r="LKB40"/>
      <c r="LKC40"/>
      <c r="LKD40"/>
      <c r="LKE40"/>
      <c r="LKF40"/>
      <c r="LKG40"/>
      <c r="LKH40"/>
      <c r="LKI40"/>
      <c r="LKJ40"/>
      <c r="LKK40"/>
      <c r="LKL40"/>
      <c r="LKM40"/>
      <c r="LKN40"/>
      <c r="LKO40"/>
      <c r="LKP40"/>
      <c r="LKQ40"/>
      <c r="LKR40"/>
      <c r="LKS40"/>
      <c r="LKT40"/>
      <c r="LKU40"/>
      <c r="LKV40"/>
      <c r="LKW40"/>
      <c r="LKX40"/>
      <c r="LKY40"/>
      <c r="LKZ40"/>
      <c r="LLA40"/>
      <c r="LLB40"/>
      <c r="LLC40"/>
      <c r="LLD40"/>
      <c r="LLE40"/>
      <c r="LLF40"/>
      <c r="LLG40"/>
      <c r="LLH40"/>
      <c r="LLI40"/>
      <c r="LLJ40"/>
      <c r="LLK40"/>
      <c r="LLL40"/>
      <c r="LLM40"/>
      <c r="LLN40"/>
      <c r="LLO40"/>
      <c r="LLP40"/>
      <c r="LLQ40"/>
      <c r="LLR40"/>
      <c r="LLS40"/>
      <c r="LLT40"/>
      <c r="LLU40"/>
      <c r="LLV40"/>
      <c r="LLW40"/>
      <c r="LLX40"/>
      <c r="LLY40"/>
      <c r="LLZ40"/>
      <c r="LMA40"/>
      <c r="LMB40"/>
      <c r="LMC40"/>
      <c r="LMD40"/>
      <c r="LME40"/>
      <c r="LMF40"/>
      <c r="LMG40"/>
      <c r="LMH40"/>
      <c r="LMI40"/>
      <c r="LMJ40"/>
      <c r="LMK40"/>
      <c r="LML40"/>
      <c r="LMM40"/>
      <c r="LMN40"/>
      <c r="LMO40"/>
      <c r="LMP40"/>
      <c r="LMQ40"/>
      <c r="LMR40"/>
      <c r="LMS40"/>
      <c r="LMT40"/>
      <c r="LMU40"/>
      <c r="LMV40"/>
      <c r="LMW40"/>
      <c r="LMX40"/>
      <c r="LMY40"/>
      <c r="LMZ40"/>
      <c r="LNA40"/>
      <c r="LNB40"/>
      <c r="LNC40"/>
      <c r="LND40"/>
      <c r="LNE40"/>
      <c r="LNF40"/>
      <c r="LNG40"/>
      <c r="LNH40"/>
      <c r="LNI40"/>
      <c r="LNJ40"/>
      <c r="LNK40"/>
      <c r="LNL40"/>
      <c r="LNM40"/>
      <c r="LNN40"/>
      <c r="LNO40"/>
      <c r="LNP40"/>
      <c r="LNQ40"/>
      <c r="LNR40"/>
      <c r="LNS40"/>
      <c r="LNT40"/>
      <c r="LNU40"/>
      <c r="LNV40"/>
      <c r="LNW40"/>
      <c r="LNX40"/>
      <c r="LNY40"/>
      <c r="LNZ40"/>
      <c r="LOA40"/>
      <c r="LOB40"/>
      <c r="LOC40"/>
      <c r="LOD40"/>
      <c r="LOE40"/>
      <c r="LOF40"/>
      <c r="LOG40"/>
      <c r="LOH40"/>
      <c r="LOI40"/>
      <c r="LOJ40"/>
      <c r="LOK40"/>
      <c r="LOL40"/>
      <c r="LOM40"/>
      <c r="LON40"/>
      <c r="LOO40"/>
      <c r="LOP40"/>
      <c r="LOQ40"/>
      <c r="LOR40"/>
      <c r="LOS40"/>
      <c r="LOT40"/>
      <c r="LOU40"/>
      <c r="LOV40"/>
      <c r="LOW40"/>
      <c r="LOX40"/>
      <c r="LOY40"/>
      <c r="LOZ40"/>
      <c r="LPA40"/>
      <c r="LPB40"/>
      <c r="LPC40"/>
      <c r="LPD40"/>
      <c r="LPE40"/>
      <c r="LPF40"/>
      <c r="LPG40"/>
      <c r="LPH40"/>
      <c r="LPI40"/>
      <c r="LPJ40"/>
      <c r="LPK40"/>
      <c r="LPL40"/>
      <c r="LPM40"/>
      <c r="LPN40"/>
      <c r="LPO40"/>
      <c r="LPP40"/>
      <c r="LPQ40"/>
      <c r="LPR40"/>
      <c r="LPS40"/>
      <c r="LPT40"/>
      <c r="LPU40"/>
      <c r="LPV40"/>
      <c r="LPW40"/>
      <c r="LPX40"/>
      <c r="LPY40"/>
      <c r="LPZ40"/>
      <c r="LQA40"/>
      <c r="LQB40"/>
      <c r="LQC40"/>
      <c r="LQD40"/>
      <c r="LQE40"/>
      <c r="LQF40"/>
      <c r="LQG40"/>
      <c r="LQH40"/>
      <c r="LQI40"/>
      <c r="LQJ40"/>
      <c r="LQK40"/>
      <c r="LQL40"/>
      <c r="LQM40"/>
      <c r="LQN40"/>
      <c r="LQO40"/>
      <c r="LQP40"/>
      <c r="LQQ40"/>
      <c r="LQR40"/>
      <c r="LQS40"/>
      <c r="LQT40"/>
      <c r="LQU40"/>
      <c r="LQV40"/>
      <c r="LQW40"/>
      <c r="LQX40"/>
      <c r="LQY40"/>
      <c r="LQZ40"/>
      <c r="LRA40"/>
      <c r="LRB40"/>
      <c r="LRC40"/>
      <c r="LRD40"/>
      <c r="LRE40"/>
      <c r="LRF40"/>
      <c r="LRG40"/>
      <c r="LRH40"/>
      <c r="LRI40"/>
      <c r="LRJ40"/>
      <c r="LRK40"/>
      <c r="LRL40"/>
      <c r="LRM40"/>
      <c r="LRN40"/>
      <c r="LRO40"/>
      <c r="LRP40"/>
      <c r="LRQ40"/>
      <c r="LRR40"/>
      <c r="LRS40"/>
      <c r="LRT40"/>
      <c r="LRU40"/>
      <c r="LRV40"/>
      <c r="LRW40"/>
      <c r="LRX40"/>
      <c r="LRY40"/>
      <c r="LRZ40"/>
      <c r="LSA40"/>
      <c r="LSB40"/>
      <c r="LSC40"/>
      <c r="LSD40"/>
      <c r="LSE40"/>
      <c r="LSF40"/>
      <c r="LSG40"/>
      <c r="LSH40"/>
      <c r="LSI40"/>
      <c r="LSJ40"/>
      <c r="LSK40"/>
      <c r="LSL40"/>
      <c r="LSM40"/>
      <c r="LSN40"/>
      <c r="LSO40"/>
      <c r="LSP40"/>
      <c r="LSQ40"/>
      <c r="LSR40"/>
      <c r="LSS40"/>
      <c r="LST40"/>
      <c r="LSU40"/>
      <c r="LSV40"/>
      <c r="LSW40"/>
      <c r="LSX40"/>
      <c r="LSY40"/>
      <c r="LSZ40"/>
      <c r="LTA40"/>
      <c r="LTB40"/>
      <c r="LTC40"/>
      <c r="LTD40"/>
      <c r="LTE40"/>
      <c r="LTF40"/>
      <c r="LTG40"/>
      <c r="LTH40"/>
      <c r="LTI40"/>
      <c r="LTJ40"/>
      <c r="LTK40"/>
      <c r="LTL40"/>
      <c r="LTM40"/>
      <c r="LTN40"/>
      <c r="LTO40"/>
      <c r="LTP40"/>
      <c r="LTQ40"/>
      <c r="LTR40"/>
      <c r="LTS40"/>
      <c r="LTT40"/>
      <c r="LTU40"/>
      <c r="LTV40"/>
      <c r="LTW40"/>
      <c r="LTX40"/>
      <c r="LTY40"/>
      <c r="LTZ40"/>
      <c r="LUA40"/>
      <c r="LUB40"/>
      <c r="LUC40"/>
      <c r="LUD40"/>
      <c r="LUE40"/>
      <c r="LUF40"/>
      <c r="LUG40"/>
      <c r="LUH40"/>
      <c r="LUI40"/>
      <c r="LUJ40"/>
      <c r="LUK40"/>
      <c r="LUL40"/>
      <c r="LUM40"/>
      <c r="LUN40"/>
      <c r="LUO40"/>
      <c r="LUP40"/>
      <c r="LUQ40"/>
      <c r="LUR40"/>
      <c r="LUS40"/>
      <c r="LUT40"/>
      <c r="LUU40"/>
      <c r="LUV40"/>
      <c r="LUW40"/>
      <c r="LUX40"/>
      <c r="LUY40"/>
      <c r="LUZ40"/>
      <c r="LVA40"/>
      <c r="LVB40"/>
      <c r="LVC40"/>
      <c r="LVD40"/>
      <c r="LVE40"/>
      <c r="LVF40"/>
      <c r="LVG40"/>
      <c r="LVH40"/>
      <c r="LVI40"/>
      <c r="LVJ40"/>
      <c r="LVK40"/>
      <c r="LVL40"/>
      <c r="LVM40"/>
      <c r="LVN40"/>
      <c r="LVO40"/>
      <c r="LVP40"/>
      <c r="LVQ40"/>
      <c r="LVR40"/>
      <c r="LVS40"/>
      <c r="LVT40"/>
      <c r="LVU40"/>
      <c r="LVV40"/>
      <c r="LVW40"/>
      <c r="LVX40"/>
      <c r="LVY40"/>
      <c r="LVZ40"/>
      <c r="LWA40"/>
      <c r="LWB40"/>
      <c r="LWC40"/>
      <c r="LWD40"/>
      <c r="LWE40"/>
      <c r="LWF40"/>
      <c r="LWG40"/>
      <c r="LWH40"/>
      <c r="LWI40"/>
      <c r="LWJ40"/>
      <c r="LWK40"/>
      <c r="LWL40"/>
      <c r="LWM40"/>
      <c r="LWN40"/>
      <c r="LWO40"/>
      <c r="LWP40"/>
      <c r="LWQ40"/>
      <c r="LWR40"/>
      <c r="LWS40"/>
      <c r="LWT40"/>
      <c r="LWU40"/>
      <c r="LWV40"/>
      <c r="LWW40"/>
      <c r="LWX40"/>
      <c r="LWY40"/>
      <c r="LWZ40"/>
      <c r="LXA40"/>
      <c r="LXB40"/>
      <c r="LXC40"/>
      <c r="LXD40"/>
      <c r="LXE40"/>
      <c r="LXF40"/>
      <c r="LXG40"/>
      <c r="LXH40"/>
      <c r="LXI40"/>
      <c r="LXJ40"/>
      <c r="LXK40"/>
      <c r="LXL40"/>
      <c r="LXM40"/>
      <c r="LXN40"/>
      <c r="LXO40"/>
      <c r="LXP40"/>
      <c r="LXQ40"/>
      <c r="LXR40"/>
      <c r="LXS40"/>
      <c r="LXT40"/>
      <c r="LXU40"/>
      <c r="LXV40"/>
      <c r="LXW40"/>
      <c r="LXX40"/>
      <c r="LXY40"/>
      <c r="LXZ40"/>
      <c r="LYA40"/>
      <c r="LYB40"/>
      <c r="LYC40"/>
      <c r="LYD40"/>
      <c r="LYE40"/>
      <c r="LYF40"/>
      <c r="LYG40"/>
      <c r="LYH40"/>
      <c r="LYI40"/>
      <c r="LYJ40"/>
      <c r="LYK40"/>
      <c r="LYL40"/>
      <c r="LYM40"/>
      <c r="LYN40"/>
      <c r="LYO40"/>
      <c r="LYP40"/>
      <c r="LYQ40"/>
      <c r="LYR40"/>
      <c r="LYS40"/>
      <c r="LYT40"/>
      <c r="LYU40"/>
      <c r="LYV40"/>
      <c r="LYW40"/>
      <c r="LYX40"/>
      <c r="LYY40"/>
      <c r="LYZ40"/>
      <c r="LZA40"/>
      <c r="LZB40"/>
      <c r="LZC40"/>
      <c r="LZD40"/>
      <c r="LZE40"/>
      <c r="LZF40"/>
      <c r="LZG40"/>
      <c r="LZH40"/>
      <c r="LZI40"/>
      <c r="LZJ40"/>
      <c r="LZK40"/>
      <c r="LZL40"/>
      <c r="LZM40"/>
      <c r="LZN40"/>
      <c r="LZO40"/>
      <c r="LZP40"/>
      <c r="LZQ40"/>
      <c r="LZR40"/>
      <c r="LZS40"/>
      <c r="LZT40"/>
      <c r="LZU40"/>
      <c r="LZV40"/>
      <c r="LZW40"/>
      <c r="LZX40"/>
      <c r="LZY40"/>
      <c r="LZZ40"/>
      <c r="MAA40"/>
      <c r="MAB40"/>
      <c r="MAC40"/>
      <c r="MAD40"/>
      <c r="MAE40"/>
      <c r="MAF40"/>
      <c r="MAG40"/>
      <c r="MAH40"/>
      <c r="MAI40"/>
      <c r="MAJ40"/>
      <c r="MAK40"/>
      <c r="MAL40"/>
      <c r="MAM40"/>
      <c r="MAN40"/>
      <c r="MAO40"/>
      <c r="MAP40"/>
      <c r="MAQ40"/>
      <c r="MAR40"/>
      <c r="MAS40"/>
      <c r="MAT40"/>
      <c r="MAU40"/>
      <c r="MAV40"/>
      <c r="MAW40"/>
      <c r="MAX40"/>
      <c r="MAY40"/>
      <c r="MAZ40"/>
      <c r="MBA40"/>
      <c r="MBB40"/>
      <c r="MBC40"/>
      <c r="MBD40"/>
      <c r="MBE40"/>
      <c r="MBF40"/>
      <c r="MBG40"/>
      <c r="MBH40"/>
      <c r="MBI40"/>
      <c r="MBJ40"/>
      <c r="MBK40"/>
      <c r="MBL40"/>
      <c r="MBM40"/>
      <c r="MBN40"/>
      <c r="MBO40"/>
      <c r="MBP40"/>
      <c r="MBQ40"/>
      <c r="MBR40"/>
      <c r="MBS40"/>
      <c r="MBT40"/>
      <c r="MBU40"/>
      <c r="MBV40"/>
      <c r="MBW40"/>
      <c r="MBX40"/>
      <c r="MBY40"/>
      <c r="MBZ40"/>
      <c r="MCA40"/>
      <c r="MCB40"/>
      <c r="MCC40"/>
      <c r="MCD40"/>
      <c r="MCE40"/>
      <c r="MCF40"/>
      <c r="MCG40"/>
      <c r="MCH40"/>
      <c r="MCI40"/>
      <c r="MCJ40"/>
      <c r="MCK40"/>
      <c r="MCL40"/>
      <c r="MCM40"/>
      <c r="MCN40"/>
      <c r="MCO40"/>
      <c r="MCP40"/>
      <c r="MCQ40"/>
      <c r="MCR40"/>
      <c r="MCS40"/>
      <c r="MCT40"/>
      <c r="MCU40"/>
      <c r="MCV40"/>
      <c r="MCW40"/>
      <c r="MCX40"/>
      <c r="MCY40"/>
      <c r="MCZ40"/>
      <c r="MDA40"/>
      <c r="MDB40"/>
      <c r="MDC40"/>
      <c r="MDD40"/>
      <c r="MDE40"/>
      <c r="MDF40"/>
      <c r="MDG40"/>
      <c r="MDH40"/>
      <c r="MDI40"/>
      <c r="MDJ40"/>
      <c r="MDK40"/>
      <c r="MDL40"/>
      <c r="MDM40"/>
      <c r="MDN40"/>
      <c r="MDO40"/>
      <c r="MDP40"/>
      <c r="MDQ40"/>
      <c r="MDR40"/>
      <c r="MDS40"/>
      <c r="MDT40"/>
      <c r="MDU40"/>
      <c r="MDV40"/>
      <c r="MDW40"/>
      <c r="MDX40"/>
      <c r="MDY40"/>
      <c r="MDZ40"/>
      <c r="MEA40"/>
      <c r="MEB40"/>
      <c r="MEC40"/>
      <c r="MED40"/>
      <c r="MEE40"/>
      <c r="MEF40"/>
      <c r="MEG40"/>
      <c r="MEH40"/>
      <c r="MEI40"/>
      <c r="MEJ40"/>
      <c r="MEK40"/>
      <c r="MEL40"/>
      <c r="MEM40"/>
      <c r="MEN40"/>
      <c r="MEO40"/>
      <c r="MEP40"/>
      <c r="MEQ40"/>
      <c r="MER40"/>
      <c r="MES40"/>
      <c r="MET40"/>
      <c r="MEU40"/>
      <c r="MEV40"/>
      <c r="MEW40"/>
      <c r="MEX40"/>
      <c r="MEY40"/>
      <c r="MEZ40"/>
      <c r="MFA40"/>
      <c r="MFB40"/>
      <c r="MFC40"/>
      <c r="MFD40"/>
      <c r="MFE40"/>
      <c r="MFF40"/>
      <c r="MFG40"/>
      <c r="MFH40"/>
      <c r="MFI40"/>
      <c r="MFJ40"/>
      <c r="MFK40"/>
      <c r="MFL40"/>
      <c r="MFM40"/>
      <c r="MFN40"/>
      <c r="MFO40"/>
      <c r="MFP40"/>
      <c r="MFQ40"/>
      <c r="MFR40"/>
      <c r="MFS40"/>
      <c r="MFT40"/>
      <c r="MFU40"/>
      <c r="MFV40"/>
      <c r="MFW40"/>
      <c r="MFX40"/>
      <c r="MFY40"/>
      <c r="MFZ40"/>
      <c r="MGA40"/>
      <c r="MGB40"/>
      <c r="MGC40"/>
      <c r="MGD40"/>
      <c r="MGE40"/>
      <c r="MGF40"/>
      <c r="MGG40"/>
      <c r="MGH40"/>
      <c r="MGI40"/>
      <c r="MGJ40"/>
      <c r="MGK40"/>
      <c r="MGL40"/>
      <c r="MGM40"/>
      <c r="MGN40"/>
      <c r="MGO40"/>
      <c r="MGP40"/>
      <c r="MGQ40"/>
      <c r="MGR40"/>
      <c r="MGS40"/>
      <c r="MGT40"/>
      <c r="MGU40"/>
      <c r="MGV40"/>
      <c r="MGW40"/>
      <c r="MGX40"/>
      <c r="MGY40"/>
      <c r="MGZ40"/>
      <c r="MHA40"/>
      <c r="MHB40"/>
      <c r="MHC40"/>
      <c r="MHD40"/>
      <c r="MHE40"/>
      <c r="MHF40"/>
      <c r="MHG40"/>
      <c r="MHH40"/>
      <c r="MHI40"/>
      <c r="MHJ40"/>
      <c r="MHK40"/>
      <c r="MHL40"/>
      <c r="MHM40"/>
      <c r="MHN40"/>
      <c r="MHO40"/>
      <c r="MHP40"/>
      <c r="MHQ40"/>
      <c r="MHR40"/>
      <c r="MHS40"/>
      <c r="MHT40"/>
      <c r="MHU40"/>
      <c r="MHV40"/>
      <c r="MHW40"/>
      <c r="MHX40"/>
      <c r="MHY40"/>
      <c r="MHZ40"/>
      <c r="MIA40"/>
      <c r="MIB40"/>
      <c r="MIC40"/>
      <c r="MID40"/>
      <c r="MIE40"/>
      <c r="MIF40"/>
      <c r="MIG40"/>
      <c r="MIH40"/>
      <c r="MII40"/>
      <c r="MIJ40"/>
      <c r="MIK40"/>
      <c r="MIL40"/>
      <c r="MIM40"/>
      <c r="MIN40"/>
      <c r="MIO40"/>
      <c r="MIP40"/>
      <c r="MIQ40"/>
      <c r="MIR40"/>
      <c r="MIS40"/>
      <c r="MIT40"/>
      <c r="MIU40"/>
      <c r="MIV40"/>
      <c r="MIW40"/>
      <c r="MIX40"/>
      <c r="MIY40"/>
      <c r="MIZ40"/>
      <c r="MJA40"/>
      <c r="MJB40"/>
      <c r="MJC40"/>
      <c r="MJD40"/>
      <c r="MJE40"/>
      <c r="MJF40"/>
      <c r="MJG40"/>
      <c r="MJH40"/>
      <c r="MJI40"/>
      <c r="MJJ40"/>
      <c r="MJK40"/>
      <c r="MJL40"/>
      <c r="MJM40"/>
      <c r="MJN40"/>
      <c r="MJO40"/>
      <c r="MJP40"/>
      <c r="MJQ40"/>
      <c r="MJR40"/>
      <c r="MJS40"/>
      <c r="MJT40"/>
      <c r="MJU40"/>
      <c r="MJV40"/>
      <c r="MJW40"/>
      <c r="MJX40"/>
      <c r="MJY40"/>
      <c r="MJZ40"/>
      <c r="MKA40"/>
      <c r="MKB40"/>
      <c r="MKC40"/>
      <c r="MKD40"/>
      <c r="MKE40"/>
      <c r="MKF40"/>
      <c r="MKG40"/>
      <c r="MKH40"/>
      <c r="MKI40"/>
      <c r="MKJ40"/>
      <c r="MKK40"/>
      <c r="MKL40"/>
      <c r="MKM40"/>
      <c r="MKN40"/>
      <c r="MKO40"/>
      <c r="MKP40"/>
      <c r="MKQ40"/>
      <c r="MKR40"/>
      <c r="MKS40"/>
      <c r="MKT40"/>
      <c r="MKU40"/>
      <c r="MKV40"/>
      <c r="MKW40"/>
      <c r="MKX40"/>
      <c r="MKY40"/>
      <c r="MKZ40"/>
      <c r="MLA40"/>
      <c r="MLB40"/>
      <c r="MLC40"/>
      <c r="MLD40"/>
      <c r="MLE40"/>
      <c r="MLF40"/>
      <c r="MLG40"/>
      <c r="MLH40"/>
      <c r="MLI40"/>
      <c r="MLJ40"/>
      <c r="MLK40"/>
      <c r="MLL40"/>
      <c r="MLM40"/>
      <c r="MLN40"/>
      <c r="MLO40"/>
      <c r="MLP40"/>
      <c r="MLQ40"/>
      <c r="MLR40"/>
      <c r="MLS40"/>
      <c r="MLT40"/>
      <c r="MLU40"/>
      <c r="MLV40"/>
      <c r="MLW40"/>
      <c r="MLX40"/>
      <c r="MLY40"/>
      <c r="MLZ40"/>
      <c r="MMA40"/>
      <c r="MMB40"/>
      <c r="MMC40"/>
      <c r="MMD40"/>
      <c r="MME40"/>
      <c r="MMF40"/>
      <c r="MMG40"/>
      <c r="MMH40"/>
      <c r="MMI40"/>
      <c r="MMJ40"/>
      <c r="MMK40"/>
      <c r="MML40"/>
      <c r="MMM40"/>
      <c r="MMN40"/>
      <c r="MMO40"/>
      <c r="MMP40"/>
      <c r="MMQ40"/>
      <c r="MMR40"/>
      <c r="MMS40"/>
      <c r="MMT40"/>
      <c r="MMU40"/>
      <c r="MMV40"/>
      <c r="MMW40"/>
      <c r="MMX40"/>
      <c r="MMY40"/>
      <c r="MMZ40"/>
      <c r="MNA40"/>
      <c r="MNB40"/>
      <c r="MNC40"/>
      <c r="MND40"/>
      <c r="MNE40"/>
      <c r="MNF40"/>
      <c r="MNG40"/>
      <c r="MNH40"/>
      <c r="MNI40"/>
      <c r="MNJ40"/>
      <c r="MNK40"/>
      <c r="MNL40"/>
      <c r="MNM40"/>
      <c r="MNN40"/>
      <c r="MNO40"/>
      <c r="MNP40"/>
      <c r="MNQ40"/>
      <c r="MNR40"/>
      <c r="MNS40"/>
      <c r="MNT40"/>
      <c r="MNU40"/>
      <c r="MNV40"/>
      <c r="MNW40"/>
      <c r="MNX40"/>
      <c r="MNY40"/>
      <c r="MNZ40"/>
      <c r="MOA40"/>
      <c r="MOB40"/>
      <c r="MOC40"/>
      <c r="MOD40"/>
      <c r="MOE40"/>
      <c r="MOF40"/>
      <c r="MOG40"/>
      <c r="MOH40"/>
      <c r="MOI40"/>
      <c r="MOJ40"/>
      <c r="MOK40"/>
      <c r="MOL40"/>
      <c r="MOM40"/>
      <c r="MON40"/>
      <c r="MOO40"/>
      <c r="MOP40"/>
      <c r="MOQ40"/>
      <c r="MOR40"/>
      <c r="MOS40"/>
      <c r="MOT40"/>
      <c r="MOU40"/>
      <c r="MOV40"/>
      <c r="MOW40"/>
      <c r="MOX40"/>
      <c r="MOY40"/>
      <c r="MOZ40"/>
      <c r="MPA40"/>
      <c r="MPB40"/>
      <c r="MPC40"/>
      <c r="MPD40"/>
      <c r="MPE40"/>
      <c r="MPF40"/>
      <c r="MPG40"/>
      <c r="MPH40"/>
      <c r="MPI40"/>
      <c r="MPJ40"/>
      <c r="MPK40"/>
      <c r="MPL40"/>
      <c r="MPM40"/>
      <c r="MPN40"/>
      <c r="MPO40"/>
      <c r="MPP40"/>
      <c r="MPQ40"/>
      <c r="MPR40"/>
      <c r="MPS40"/>
      <c r="MPT40"/>
      <c r="MPU40"/>
      <c r="MPV40"/>
      <c r="MPW40"/>
      <c r="MPX40"/>
      <c r="MPY40"/>
      <c r="MPZ40"/>
      <c r="MQA40"/>
      <c r="MQB40"/>
      <c r="MQC40"/>
      <c r="MQD40"/>
      <c r="MQE40"/>
      <c r="MQF40"/>
      <c r="MQG40"/>
      <c r="MQH40"/>
      <c r="MQI40"/>
      <c r="MQJ40"/>
      <c r="MQK40"/>
      <c r="MQL40"/>
      <c r="MQM40"/>
      <c r="MQN40"/>
      <c r="MQO40"/>
      <c r="MQP40"/>
      <c r="MQQ40"/>
      <c r="MQR40"/>
      <c r="MQS40"/>
      <c r="MQT40"/>
      <c r="MQU40"/>
      <c r="MQV40"/>
      <c r="MQW40"/>
      <c r="MQX40"/>
      <c r="MQY40"/>
      <c r="MQZ40"/>
      <c r="MRA40"/>
      <c r="MRB40"/>
      <c r="MRC40"/>
      <c r="MRD40"/>
      <c r="MRE40"/>
      <c r="MRF40"/>
      <c r="MRG40"/>
      <c r="MRH40"/>
      <c r="MRI40"/>
      <c r="MRJ40"/>
      <c r="MRK40"/>
      <c r="MRL40"/>
      <c r="MRM40"/>
      <c r="MRN40"/>
      <c r="MRO40"/>
      <c r="MRP40"/>
      <c r="MRQ40"/>
      <c r="MRR40"/>
      <c r="MRS40"/>
      <c r="MRT40"/>
      <c r="MRU40"/>
      <c r="MRV40"/>
      <c r="MRW40"/>
      <c r="MRX40"/>
      <c r="MRY40"/>
      <c r="MRZ40"/>
      <c r="MSA40"/>
      <c r="MSB40"/>
      <c r="MSC40"/>
      <c r="MSD40"/>
      <c r="MSE40"/>
      <c r="MSF40"/>
      <c r="MSG40"/>
      <c r="MSH40"/>
      <c r="MSI40"/>
      <c r="MSJ40"/>
      <c r="MSK40"/>
      <c r="MSL40"/>
      <c r="MSM40"/>
      <c r="MSN40"/>
      <c r="MSO40"/>
      <c r="MSP40"/>
      <c r="MSQ40"/>
      <c r="MSR40"/>
      <c r="MSS40"/>
      <c r="MST40"/>
      <c r="MSU40"/>
      <c r="MSV40"/>
      <c r="MSW40"/>
      <c r="MSX40"/>
      <c r="MSY40"/>
      <c r="MSZ40"/>
      <c r="MTA40"/>
      <c r="MTB40"/>
      <c r="MTC40"/>
      <c r="MTD40"/>
      <c r="MTE40"/>
      <c r="MTF40"/>
      <c r="MTG40"/>
      <c r="MTH40"/>
      <c r="MTI40"/>
      <c r="MTJ40"/>
      <c r="MTK40"/>
      <c r="MTL40"/>
      <c r="MTM40"/>
      <c r="MTN40"/>
      <c r="MTO40"/>
      <c r="MTP40"/>
      <c r="MTQ40"/>
      <c r="MTR40"/>
      <c r="MTS40"/>
      <c r="MTT40"/>
      <c r="MTU40"/>
      <c r="MTV40"/>
      <c r="MTW40"/>
      <c r="MTX40"/>
      <c r="MTY40"/>
      <c r="MTZ40"/>
      <c r="MUA40"/>
      <c r="MUB40"/>
      <c r="MUC40"/>
      <c r="MUD40"/>
      <c r="MUE40"/>
      <c r="MUF40"/>
      <c r="MUG40"/>
      <c r="MUH40"/>
      <c r="MUI40"/>
      <c r="MUJ40"/>
      <c r="MUK40"/>
      <c r="MUL40"/>
      <c r="MUM40"/>
      <c r="MUN40"/>
      <c r="MUO40"/>
      <c r="MUP40"/>
      <c r="MUQ40"/>
      <c r="MUR40"/>
      <c r="MUS40"/>
      <c r="MUT40"/>
      <c r="MUU40"/>
      <c r="MUV40"/>
      <c r="MUW40"/>
      <c r="MUX40"/>
      <c r="MUY40"/>
      <c r="MUZ40"/>
      <c r="MVA40"/>
      <c r="MVB40"/>
      <c r="MVC40"/>
      <c r="MVD40"/>
      <c r="MVE40"/>
      <c r="MVF40"/>
      <c r="MVG40"/>
      <c r="MVH40"/>
      <c r="MVI40"/>
      <c r="MVJ40"/>
      <c r="MVK40"/>
      <c r="MVL40"/>
      <c r="MVM40"/>
      <c r="MVN40"/>
      <c r="MVO40"/>
      <c r="MVP40"/>
      <c r="MVQ40"/>
      <c r="MVR40"/>
      <c r="MVS40"/>
      <c r="MVT40"/>
      <c r="MVU40"/>
      <c r="MVV40"/>
      <c r="MVW40"/>
      <c r="MVX40"/>
      <c r="MVY40"/>
      <c r="MVZ40"/>
      <c r="MWA40"/>
      <c r="MWB40"/>
      <c r="MWC40"/>
      <c r="MWD40"/>
      <c r="MWE40"/>
      <c r="MWF40"/>
      <c r="MWG40"/>
      <c r="MWH40"/>
      <c r="MWI40"/>
      <c r="MWJ40"/>
      <c r="MWK40"/>
      <c r="MWL40"/>
      <c r="MWM40"/>
      <c r="MWN40"/>
      <c r="MWO40"/>
      <c r="MWP40"/>
      <c r="MWQ40"/>
      <c r="MWR40"/>
      <c r="MWS40"/>
      <c r="MWT40"/>
      <c r="MWU40"/>
      <c r="MWV40"/>
      <c r="MWW40"/>
      <c r="MWX40"/>
      <c r="MWY40"/>
      <c r="MWZ40"/>
      <c r="MXA40"/>
      <c r="MXB40"/>
      <c r="MXC40"/>
      <c r="MXD40"/>
      <c r="MXE40"/>
      <c r="MXF40"/>
      <c r="MXG40"/>
      <c r="MXH40"/>
      <c r="MXI40"/>
      <c r="MXJ40"/>
      <c r="MXK40"/>
      <c r="MXL40"/>
      <c r="MXM40"/>
      <c r="MXN40"/>
      <c r="MXO40"/>
      <c r="MXP40"/>
      <c r="MXQ40"/>
      <c r="MXR40"/>
      <c r="MXS40"/>
      <c r="MXT40"/>
      <c r="MXU40"/>
      <c r="MXV40"/>
      <c r="MXW40"/>
      <c r="MXX40"/>
      <c r="MXY40"/>
      <c r="MXZ40"/>
      <c r="MYA40"/>
      <c r="MYB40"/>
      <c r="MYC40"/>
      <c r="MYD40"/>
      <c r="MYE40"/>
      <c r="MYF40"/>
      <c r="MYG40"/>
      <c r="MYH40"/>
      <c r="MYI40"/>
      <c r="MYJ40"/>
      <c r="MYK40"/>
      <c r="MYL40"/>
      <c r="MYM40"/>
      <c r="MYN40"/>
      <c r="MYO40"/>
      <c r="MYP40"/>
      <c r="MYQ40"/>
      <c r="MYR40"/>
      <c r="MYS40"/>
      <c r="MYT40"/>
      <c r="MYU40"/>
      <c r="MYV40"/>
      <c r="MYW40"/>
      <c r="MYX40"/>
      <c r="MYY40"/>
      <c r="MYZ40"/>
      <c r="MZA40"/>
      <c r="MZB40"/>
      <c r="MZC40"/>
      <c r="MZD40"/>
      <c r="MZE40"/>
      <c r="MZF40"/>
      <c r="MZG40"/>
      <c r="MZH40"/>
      <c r="MZI40"/>
      <c r="MZJ40"/>
      <c r="MZK40"/>
      <c r="MZL40"/>
      <c r="MZM40"/>
      <c r="MZN40"/>
      <c r="MZO40"/>
      <c r="MZP40"/>
      <c r="MZQ40"/>
      <c r="MZR40"/>
      <c r="MZS40"/>
      <c r="MZT40"/>
      <c r="MZU40"/>
      <c r="MZV40"/>
      <c r="MZW40"/>
      <c r="MZX40"/>
      <c r="MZY40"/>
      <c r="MZZ40"/>
      <c r="NAA40"/>
      <c r="NAB40"/>
      <c r="NAC40"/>
      <c r="NAD40"/>
      <c r="NAE40"/>
      <c r="NAF40"/>
      <c r="NAG40"/>
      <c r="NAH40"/>
      <c r="NAI40"/>
      <c r="NAJ40"/>
      <c r="NAK40"/>
      <c r="NAL40"/>
      <c r="NAM40"/>
      <c r="NAN40"/>
      <c r="NAO40"/>
      <c r="NAP40"/>
      <c r="NAQ40"/>
      <c r="NAR40"/>
      <c r="NAS40"/>
      <c r="NAT40"/>
      <c r="NAU40"/>
      <c r="NAV40"/>
      <c r="NAW40"/>
      <c r="NAX40"/>
      <c r="NAY40"/>
      <c r="NAZ40"/>
      <c r="NBA40"/>
      <c r="NBB40"/>
      <c r="NBC40"/>
      <c r="NBD40"/>
      <c r="NBE40"/>
      <c r="NBF40"/>
      <c r="NBG40"/>
      <c r="NBH40"/>
      <c r="NBI40"/>
      <c r="NBJ40"/>
      <c r="NBK40"/>
      <c r="NBL40"/>
      <c r="NBM40"/>
      <c r="NBN40"/>
      <c r="NBO40"/>
      <c r="NBP40"/>
      <c r="NBQ40"/>
      <c r="NBR40"/>
      <c r="NBS40"/>
      <c r="NBT40"/>
      <c r="NBU40"/>
      <c r="NBV40"/>
      <c r="NBW40"/>
      <c r="NBX40"/>
      <c r="NBY40"/>
      <c r="NBZ40"/>
      <c r="NCA40"/>
      <c r="NCB40"/>
      <c r="NCC40"/>
      <c r="NCD40"/>
      <c r="NCE40"/>
      <c r="NCF40"/>
      <c r="NCG40"/>
      <c r="NCH40"/>
      <c r="NCI40"/>
      <c r="NCJ40"/>
      <c r="NCK40"/>
      <c r="NCL40"/>
      <c r="NCM40"/>
      <c r="NCN40"/>
      <c r="NCO40"/>
      <c r="NCP40"/>
      <c r="NCQ40"/>
      <c r="NCR40"/>
      <c r="NCS40"/>
      <c r="NCT40"/>
      <c r="NCU40"/>
      <c r="NCV40"/>
      <c r="NCW40"/>
      <c r="NCX40"/>
      <c r="NCY40"/>
      <c r="NCZ40"/>
      <c r="NDA40"/>
      <c r="NDB40"/>
      <c r="NDC40"/>
      <c r="NDD40"/>
      <c r="NDE40"/>
      <c r="NDF40"/>
      <c r="NDG40"/>
      <c r="NDH40"/>
      <c r="NDI40"/>
      <c r="NDJ40"/>
      <c r="NDK40"/>
      <c r="NDL40"/>
      <c r="NDM40"/>
      <c r="NDN40"/>
      <c r="NDO40"/>
      <c r="NDP40"/>
      <c r="NDQ40"/>
      <c r="NDR40"/>
      <c r="NDS40"/>
      <c r="NDT40"/>
      <c r="NDU40"/>
      <c r="NDV40"/>
      <c r="NDW40"/>
      <c r="NDX40"/>
      <c r="NDY40"/>
      <c r="NDZ40"/>
      <c r="NEA40"/>
      <c r="NEB40"/>
      <c r="NEC40"/>
      <c r="NED40"/>
      <c r="NEE40"/>
      <c r="NEF40"/>
      <c r="NEG40"/>
      <c r="NEH40"/>
      <c r="NEI40"/>
      <c r="NEJ40"/>
      <c r="NEK40"/>
      <c r="NEL40"/>
      <c r="NEM40"/>
      <c r="NEN40"/>
      <c r="NEO40"/>
      <c r="NEP40"/>
      <c r="NEQ40"/>
      <c r="NER40"/>
      <c r="NES40"/>
      <c r="NET40"/>
      <c r="NEU40"/>
      <c r="NEV40"/>
      <c r="NEW40"/>
      <c r="NEX40"/>
      <c r="NEY40"/>
      <c r="NEZ40"/>
      <c r="NFA40"/>
      <c r="NFB40"/>
      <c r="NFC40"/>
      <c r="NFD40"/>
      <c r="NFE40"/>
      <c r="NFF40"/>
      <c r="NFG40"/>
      <c r="NFH40"/>
      <c r="NFI40"/>
      <c r="NFJ40"/>
      <c r="NFK40"/>
      <c r="NFL40"/>
      <c r="NFM40"/>
      <c r="NFN40"/>
      <c r="NFO40"/>
      <c r="NFP40"/>
      <c r="NFQ40"/>
      <c r="NFR40"/>
      <c r="NFS40"/>
      <c r="NFT40"/>
      <c r="NFU40"/>
      <c r="NFV40"/>
      <c r="NFW40"/>
      <c r="NFX40"/>
      <c r="NFY40"/>
      <c r="NFZ40"/>
      <c r="NGA40"/>
      <c r="NGB40"/>
      <c r="NGC40"/>
      <c r="NGD40"/>
      <c r="NGE40"/>
      <c r="NGF40"/>
      <c r="NGG40"/>
      <c r="NGH40"/>
      <c r="NGI40"/>
      <c r="NGJ40"/>
      <c r="NGK40"/>
      <c r="NGL40"/>
      <c r="NGM40"/>
      <c r="NGN40"/>
      <c r="NGO40"/>
      <c r="NGP40"/>
      <c r="NGQ40"/>
      <c r="NGR40"/>
      <c r="NGS40"/>
      <c r="NGT40"/>
      <c r="NGU40"/>
      <c r="NGV40"/>
      <c r="NGW40"/>
      <c r="NGX40"/>
      <c r="NGY40"/>
      <c r="NGZ40"/>
      <c r="NHA40"/>
      <c r="NHB40"/>
      <c r="NHC40"/>
      <c r="NHD40"/>
      <c r="NHE40"/>
      <c r="NHF40"/>
      <c r="NHG40"/>
      <c r="NHH40"/>
      <c r="NHI40"/>
      <c r="NHJ40"/>
      <c r="NHK40"/>
      <c r="NHL40"/>
      <c r="NHM40"/>
      <c r="NHN40"/>
      <c r="NHO40"/>
      <c r="NHP40"/>
      <c r="NHQ40"/>
      <c r="NHR40"/>
      <c r="NHS40"/>
      <c r="NHT40"/>
      <c r="NHU40"/>
      <c r="NHV40"/>
      <c r="NHW40"/>
      <c r="NHX40"/>
      <c r="NHY40"/>
      <c r="NHZ40"/>
      <c r="NIA40"/>
      <c r="NIB40"/>
      <c r="NIC40"/>
      <c r="NID40"/>
      <c r="NIE40"/>
      <c r="NIF40"/>
      <c r="NIG40"/>
      <c r="NIH40"/>
      <c r="NII40"/>
      <c r="NIJ40"/>
      <c r="NIK40"/>
      <c r="NIL40"/>
      <c r="NIM40"/>
      <c r="NIN40"/>
      <c r="NIO40"/>
      <c r="NIP40"/>
      <c r="NIQ40"/>
      <c r="NIR40"/>
      <c r="NIS40"/>
      <c r="NIT40"/>
      <c r="NIU40"/>
      <c r="NIV40"/>
      <c r="NIW40"/>
      <c r="NIX40"/>
      <c r="NIY40"/>
      <c r="NIZ40"/>
      <c r="NJA40"/>
      <c r="NJB40"/>
      <c r="NJC40"/>
      <c r="NJD40"/>
      <c r="NJE40"/>
      <c r="NJF40"/>
      <c r="NJG40"/>
      <c r="NJH40"/>
      <c r="NJI40"/>
      <c r="NJJ40"/>
      <c r="NJK40"/>
      <c r="NJL40"/>
      <c r="NJM40"/>
      <c r="NJN40"/>
      <c r="NJO40"/>
      <c r="NJP40"/>
      <c r="NJQ40"/>
      <c r="NJR40"/>
      <c r="NJS40"/>
      <c r="NJT40"/>
      <c r="NJU40"/>
      <c r="NJV40"/>
      <c r="NJW40"/>
      <c r="NJX40"/>
      <c r="NJY40"/>
      <c r="NJZ40"/>
      <c r="NKA40"/>
      <c r="NKB40"/>
      <c r="NKC40"/>
      <c r="NKD40"/>
      <c r="NKE40"/>
      <c r="NKF40"/>
      <c r="NKG40"/>
      <c r="NKH40"/>
      <c r="NKI40"/>
      <c r="NKJ40"/>
      <c r="NKK40"/>
      <c r="NKL40"/>
      <c r="NKM40"/>
      <c r="NKN40"/>
      <c r="NKO40"/>
      <c r="NKP40"/>
      <c r="NKQ40"/>
      <c r="NKR40"/>
      <c r="NKS40"/>
      <c r="NKT40"/>
      <c r="NKU40"/>
      <c r="NKV40"/>
      <c r="NKW40"/>
      <c r="NKX40"/>
      <c r="NKY40"/>
      <c r="NKZ40"/>
      <c r="NLA40"/>
      <c r="NLB40"/>
      <c r="NLC40"/>
      <c r="NLD40"/>
      <c r="NLE40"/>
      <c r="NLF40"/>
      <c r="NLG40"/>
      <c r="NLH40"/>
      <c r="NLI40"/>
      <c r="NLJ40"/>
      <c r="NLK40"/>
      <c r="NLL40"/>
      <c r="NLM40"/>
      <c r="NLN40"/>
      <c r="NLO40"/>
      <c r="NLP40"/>
      <c r="NLQ40"/>
      <c r="NLR40"/>
      <c r="NLS40"/>
      <c r="NLT40"/>
      <c r="NLU40"/>
      <c r="NLV40"/>
      <c r="NLW40"/>
      <c r="NLX40"/>
      <c r="NLY40"/>
      <c r="NLZ40"/>
      <c r="NMA40"/>
      <c r="NMB40"/>
      <c r="NMC40"/>
      <c r="NMD40"/>
      <c r="NME40"/>
      <c r="NMF40"/>
      <c r="NMG40"/>
      <c r="NMH40"/>
      <c r="NMI40"/>
      <c r="NMJ40"/>
      <c r="NMK40"/>
      <c r="NML40"/>
      <c r="NMM40"/>
      <c r="NMN40"/>
      <c r="NMO40"/>
      <c r="NMP40"/>
      <c r="NMQ40"/>
      <c r="NMR40"/>
      <c r="NMS40"/>
      <c r="NMT40"/>
      <c r="NMU40"/>
      <c r="NMV40"/>
      <c r="NMW40"/>
      <c r="NMX40"/>
      <c r="NMY40"/>
      <c r="NMZ40"/>
      <c r="NNA40"/>
      <c r="NNB40"/>
      <c r="NNC40"/>
      <c r="NND40"/>
      <c r="NNE40"/>
      <c r="NNF40"/>
      <c r="NNG40"/>
      <c r="NNH40"/>
      <c r="NNI40"/>
      <c r="NNJ40"/>
      <c r="NNK40"/>
      <c r="NNL40"/>
      <c r="NNM40"/>
      <c r="NNN40"/>
      <c r="NNO40"/>
      <c r="NNP40"/>
      <c r="NNQ40"/>
      <c r="NNR40"/>
      <c r="NNS40"/>
      <c r="NNT40"/>
      <c r="NNU40"/>
      <c r="NNV40"/>
      <c r="NNW40"/>
      <c r="NNX40"/>
      <c r="NNY40"/>
      <c r="NNZ40"/>
      <c r="NOA40"/>
      <c r="NOB40"/>
      <c r="NOC40"/>
      <c r="NOD40"/>
      <c r="NOE40"/>
      <c r="NOF40"/>
      <c r="NOG40"/>
      <c r="NOH40"/>
      <c r="NOI40"/>
      <c r="NOJ40"/>
      <c r="NOK40"/>
      <c r="NOL40"/>
      <c r="NOM40"/>
      <c r="NON40"/>
      <c r="NOO40"/>
      <c r="NOP40"/>
      <c r="NOQ40"/>
      <c r="NOR40"/>
      <c r="NOS40"/>
      <c r="NOT40"/>
      <c r="NOU40"/>
      <c r="NOV40"/>
      <c r="NOW40"/>
      <c r="NOX40"/>
      <c r="NOY40"/>
      <c r="NOZ40"/>
      <c r="NPA40"/>
      <c r="NPB40"/>
      <c r="NPC40"/>
      <c r="NPD40"/>
      <c r="NPE40"/>
      <c r="NPF40"/>
      <c r="NPG40"/>
      <c r="NPH40"/>
      <c r="NPI40"/>
      <c r="NPJ40"/>
      <c r="NPK40"/>
      <c r="NPL40"/>
      <c r="NPM40"/>
      <c r="NPN40"/>
      <c r="NPO40"/>
      <c r="NPP40"/>
      <c r="NPQ40"/>
      <c r="NPR40"/>
      <c r="NPS40"/>
      <c r="NPT40"/>
      <c r="NPU40"/>
      <c r="NPV40"/>
      <c r="NPW40"/>
      <c r="NPX40"/>
      <c r="NPY40"/>
      <c r="NPZ40"/>
      <c r="NQA40"/>
      <c r="NQB40"/>
      <c r="NQC40"/>
      <c r="NQD40"/>
      <c r="NQE40"/>
      <c r="NQF40"/>
      <c r="NQG40"/>
      <c r="NQH40"/>
      <c r="NQI40"/>
      <c r="NQJ40"/>
      <c r="NQK40"/>
      <c r="NQL40"/>
      <c r="NQM40"/>
      <c r="NQN40"/>
      <c r="NQO40"/>
      <c r="NQP40"/>
      <c r="NQQ40"/>
      <c r="NQR40"/>
      <c r="NQS40"/>
      <c r="NQT40"/>
      <c r="NQU40"/>
      <c r="NQV40"/>
      <c r="NQW40"/>
      <c r="NQX40"/>
      <c r="NQY40"/>
      <c r="NQZ40"/>
      <c r="NRA40"/>
      <c r="NRB40"/>
      <c r="NRC40"/>
      <c r="NRD40"/>
      <c r="NRE40"/>
      <c r="NRF40"/>
      <c r="NRG40"/>
      <c r="NRH40"/>
      <c r="NRI40"/>
      <c r="NRJ40"/>
      <c r="NRK40"/>
      <c r="NRL40"/>
      <c r="NRM40"/>
      <c r="NRN40"/>
      <c r="NRO40"/>
      <c r="NRP40"/>
      <c r="NRQ40"/>
      <c r="NRR40"/>
      <c r="NRS40"/>
      <c r="NRT40"/>
      <c r="NRU40"/>
      <c r="NRV40"/>
      <c r="NRW40"/>
      <c r="NRX40"/>
      <c r="NRY40"/>
      <c r="NRZ40"/>
      <c r="NSA40"/>
      <c r="NSB40"/>
      <c r="NSC40"/>
      <c r="NSD40"/>
      <c r="NSE40"/>
      <c r="NSF40"/>
      <c r="NSG40"/>
      <c r="NSH40"/>
      <c r="NSI40"/>
      <c r="NSJ40"/>
      <c r="NSK40"/>
      <c r="NSL40"/>
      <c r="NSM40"/>
      <c r="NSN40"/>
      <c r="NSO40"/>
      <c r="NSP40"/>
      <c r="NSQ40"/>
      <c r="NSR40"/>
      <c r="NSS40"/>
      <c r="NST40"/>
      <c r="NSU40"/>
      <c r="NSV40"/>
      <c r="NSW40"/>
      <c r="NSX40"/>
      <c r="NSY40"/>
      <c r="NSZ40"/>
      <c r="NTA40"/>
      <c r="NTB40"/>
      <c r="NTC40"/>
      <c r="NTD40"/>
      <c r="NTE40"/>
      <c r="NTF40"/>
      <c r="NTG40"/>
      <c r="NTH40"/>
      <c r="NTI40"/>
      <c r="NTJ40"/>
      <c r="NTK40"/>
      <c r="NTL40"/>
      <c r="NTM40"/>
      <c r="NTN40"/>
      <c r="NTO40"/>
      <c r="NTP40"/>
      <c r="NTQ40"/>
      <c r="NTR40"/>
      <c r="NTS40"/>
      <c r="NTT40"/>
      <c r="NTU40"/>
      <c r="NTV40"/>
      <c r="NTW40"/>
      <c r="NTX40"/>
      <c r="NTY40"/>
      <c r="NTZ40"/>
      <c r="NUA40"/>
      <c r="NUB40"/>
      <c r="NUC40"/>
      <c r="NUD40"/>
      <c r="NUE40"/>
      <c r="NUF40"/>
      <c r="NUG40"/>
      <c r="NUH40"/>
      <c r="NUI40"/>
      <c r="NUJ40"/>
      <c r="NUK40"/>
      <c r="NUL40"/>
      <c r="NUM40"/>
      <c r="NUN40"/>
      <c r="NUO40"/>
      <c r="NUP40"/>
      <c r="NUQ40"/>
      <c r="NUR40"/>
      <c r="NUS40"/>
      <c r="NUT40"/>
      <c r="NUU40"/>
      <c r="NUV40"/>
      <c r="NUW40"/>
      <c r="NUX40"/>
      <c r="NUY40"/>
      <c r="NUZ40"/>
      <c r="NVA40"/>
      <c r="NVB40"/>
      <c r="NVC40"/>
      <c r="NVD40"/>
      <c r="NVE40"/>
      <c r="NVF40"/>
      <c r="NVG40"/>
      <c r="NVH40"/>
      <c r="NVI40"/>
      <c r="NVJ40"/>
      <c r="NVK40"/>
      <c r="NVL40"/>
      <c r="NVM40"/>
      <c r="NVN40"/>
      <c r="NVO40"/>
      <c r="NVP40"/>
      <c r="NVQ40"/>
      <c r="NVR40"/>
      <c r="NVS40"/>
      <c r="NVT40"/>
      <c r="NVU40"/>
      <c r="NVV40"/>
      <c r="NVW40"/>
      <c r="NVX40"/>
      <c r="NVY40"/>
      <c r="NVZ40"/>
      <c r="NWA40"/>
      <c r="NWB40"/>
      <c r="NWC40"/>
      <c r="NWD40"/>
      <c r="NWE40"/>
      <c r="NWF40"/>
      <c r="NWG40"/>
      <c r="NWH40"/>
      <c r="NWI40"/>
      <c r="NWJ40"/>
      <c r="NWK40"/>
      <c r="NWL40"/>
      <c r="NWM40"/>
      <c r="NWN40"/>
      <c r="NWO40"/>
      <c r="NWP40"/>
      <c r="NWQ40"/>
      <c r="NWR40"/>
      <c r="NWS40"/>
      <c r="NWT40"/>
      <c r="NWU40"/>
      <c r="NWV40"/>
      <c r="NWW40"/>
      <c r="NWX40"/>
      <c r="NWY40"/>
      <c r="NWZ40"/>
      <c r="NXA40"/>
      <c r="NXB40"/>
      <c r="NXC40"/>
      <c r="NXD40"/>
      <c r="NXE40"/>
      <c r="NXF40"/>
      <c r="NXG40"/>
      <c r="NXH40"/>
      <c r="NXI40"/>
      <c r="NXJ40"/>
      <c r="NXK40"/>
      <c r="NXL40"/>
      <c r="NXM40"/>
      <c r="NXN40"/>
      <c r="NXO40"/>
      <c r="NXP40"/>
      <c r="NXQ40"/>
      <c r="NXR40"/>
      <c r="NXS40"/>
      <c r="NXT40"/>
      <c r="NXU40"/>
      <c r="NXV40"/>
      <c r="NXW40"/>
      <c r="NXX40"/>
      <c r="NXY40"/>
      <c r="NXZ40"/>
      <c r="NYA40"/>
      <c r="NYB40"/>
      <c r="NYC40"/>
      <c r="NYD40"/>
      <c r="NYE40"/>
      <c r="NYF40"/>
      <c r="NYG40"/>
      <c r="NYH40"/>
      <c r="NYI40"/>
      <c r="NYJ40"/>
      <c r="NYK40"/>
      <c r="NYL40"/>
      <c r="NYM40"/>
      <c r="NYN40"/>
      <c r="NYO40"/>
      <c r="NYP40"/>
      <c r="NYQ40"/>
      <c r="NYR40"/>
      <c r="NYS40"/>
      <c r="NYT40"/>
      <c r="NYU40"/>
      <c r="NYV40"/>
      <c r="NYW40"/>
      <c r="NYX40"/>
      <c r="NYY40"/>
      <c r="NYZ40"/>
      <c r="NZA40"/>
      <c r="NZB40"/>
      <c r="NZC40"/>
      <c r="NZD40"/>
      <c r="NZE40"/>
      <c r="NZF40"/>
      <c r="NZG40"/>
      <c r="NZH40"/>
      <c r="NZI40"/>
      <c r="NZJ40"/>
      <c r="NZK40"/>
      <c r="NZL40"/>
      <c r="NZM40"/>
      <c r="NZN40"/>
      <c r="NZO40"/>
      <c r="NZP40"/>
      <c r="NZQ40"/>
      <c r="NZR40"/>
      <c r="NZS40"/>
      <c r="NZT40"/>
      <c r="NZU40"/>
      <c r="NZV40"/>
      <c r="NZW40"/>
      <c r="NZX40"/>
      <c r="NZY40"/>
      <c r="NZZ40"/>
      <c r="OAA40"/>
      <c r="OAB40"/>
      <c r="OAC40"/>
      <c r="OAD40"/>
      <c r="OAE40"/>
      <c r="OAF40"/>
      <c r="OAG40"/>
      <c r="OAH40"/>
      <c r="OAI40"/>
      <c r="OAJ40"/>
      <c r="OAK40"/>
      <c r="OAL40"/>
      <c r="OAM40"/>
      <c r="OAN40"/>
      <c r="OAO40"/>
      <c r="OAP40"/>
      <c r="OAQ40"/>
      <c r="OAR40"/>
      <c r="OAS40"/>
      <c r="OAT40"/>
      <c r="OAU40"/>
      <c r="OAV40"/>
      <c r="OAW40"/>
      <c r="OAX40"/>
      <c r="OAY40"/>
      <c r="OAZ40"/>
      <c r="OBA40"/>
      <c r="OBB40"/>
      <c r="OBC40"/>
      <c r="OBD40"/>
      <c r="OBE40"/>
      <c r="OBF40"/>
      <c r="OBG40"/>
      <c r="OBH40"/>
      <c r="OBI40"/>
      <c r="OBJ40"/>
      <c r="OBK40"/>
      <c r="OBL40"/>
      <c r="OBM40"/>
      <c r="OBN40"/>
      <c r="OBO40"/>
      <c r="OBP40"/>
      <c r="OBQ40"/>
      <c r="OBR40"/>
      <c r="OBS40"/>
      <c r="OBT40"/>
      <c r="OBU40"/>
      <c r="OBV40"/>
      <c r="OBW40"/>
      <c r="OBX40"/>
      <c r="OBY40"/>
      <c r="OBZ40"/>
      <c r="OCA40"/>
      <c r="OCB40"/>
      <c r="OCC40"/>
      <c r="OCD40"/>
      <c r="OCE40"/>
      <c r="OCF40"/>
      <c r="OCG40"/>
      <c r="OCH40"/>
      <c r="OCI40"/>
      <c r="OCJ40"/>
      <c r="OCK40"/>
      <c r="OCL40"/>
      <c r="OCM40"/>
      <c r="OCN40"/>
      <c r="OCO40"/>
      <c r="OCP40"/>
      <c r="OCQ40"/>
      <c r="OCR40"/>
      <c r="OCS40"/>
      <c r="OCT40"/>
      <c r="OCU40"/>
      <c r="OCV40"/>
      <c r="OCW40"/>
      <c r="OCX40"/>
      <c r="OCY40"/>
      <c r="OCZ40"/>
      <c r="ODA40"/>
      <c r="ODB40"/>
      <c r="ODC40"/>
      <c r="ODD40"/>
      <c r="ODE40"/>
      <c r="ODF40"/>
      <c r="ODG40"/>
      <c r="ODH40"/>
      <c r="ODI40"/>
      <c r="ODJ40"/>
      <c r="ODK40"/>
      <c r="ODL40"/>
      <c r="ODM40"/>
      <c r="ODN40"/>
      <c r="ODO40"/>
      <c r="ODP40"/>
      <c r="ODQ40"/>
      <c r="ODR40"/>
      <c r="ODS40"/>
      <c r="ODT40"/>
      <c r="ODU40"/>
      <c r="ODV40"/>
      <c r="ODW40"/>
      <c r="ODX40"/>
      <c r="ODY40"/>
      <c r="ODZ40"/>
      <c r="OEA40"/>
      <c r="OEB40"/>
      <c r="OEC40"/>
      <c r="OED40"/>
      <c r="OEE40"/>
      <c r="OEF40"/>
      <c r="OEG40"/>
      <c r="OEH40"/>
      <c r="OEI40"/>
      <c r="OEJ40"/>
      <c r="OEK40"/>
      <c r="OEL40"/>
      <c r="OEM40"/>
      <c r="OEN40"/>
      <c r="OEO40"/>
      <c r="OEP40"/>
      <c r="OEQ40"/>
      <c r="OER40"/>
      <c r="OES40"/>
      <c r="OET40"/>
      <c r="OEU40"/>
      <c r="OEV40"/>
      <c r="OEW40"/>
      <c r="OEX40"/>
      <c r="OEY40"/>
      <c r="OEZ40"/>
      <c r="OFA40"/>
      <c r="OFB40"/>
      <c r="OFC40"/>
      <c r="OFD40"/>
      <c r="OFE40"/>
      <c r="OFF40"/>
      <c r="OFG40"/>
      <c r="OFH40"/>
      <c r="OFI40"/>
      <c r="OFJ40"/>
      <c r="OFK40"/>
      <c r="OFL40"/>
      <c r="OFM40"/>
      <c r="OFN40"/>
      <c r="OFO40"/>
      <c r="OFP40"/>
      <c r="OFQ40"/>
      <c r="OFR40"/>
      <c r="OFS40"/>
      <c r="OFT40"/>
      <c r="OFU40"/>
      <c r="OFV40"/>
      <c r="OFW40"/>
      <c r="OFX40"/>
      <c r="OFY40"/>
      <c r="OFZ40"/>
      <c r="OGA40"/>
      <c r="OGB40"/>
      <c r="OGC40"/>
      <c r="OGD40"/>
      <c r="OGE40"/>
      <c r="OGF40"/>
      <c r="OGG40"/>
      <c r="OGH40"/>
      <c r="OGI40"/>
      <c r="OGJ40"/>
      <c r="OGK40"/>
      <c r="OGL40"/>
      <c r="OGM40"/>
      <c r="OGN40"/>
      <c r="OGO40"/>
      <c r="OGP40"/>
      <c r="OGQ40"/>
      <c r="OGR40"/>
      <c r="OGS40"/>
      <c r="OGT40"/>
      <c r="OGU40"/>
      <c r="OGV40"/>
      <c r="OGW40"/>
      <c r="OGX40"/>
      <c r="OGY40"/>
      <c r="OGZ40"/>
      <c r="OHA40"/>
      <c r="OHB40"/>
      <c r="OHC40"/>
      <c r="OHD40"/>
      <c r="OHE40"/>
      <c r="OHF40"/>
      <c r="OHG40"/>
      <c r="OHH40"/>
      <c r="OHI40"/>
      <c r="OHJ40"/>
      <c r="OHK40"/>
      <c r="OHL40"/>
      <c r="OHM40"/>
      <c r="OHN40"/>
      <c r="OHO40"/>
      <c r="OHP40"/>
      <c r="OHQ40"/>
      <c r="OHR40"/>
      <c r="OHS40"/>
      <c r="OHT40"/>
      <c r="OHU40"/>
      <c r="OHV40"/>
      <c r="OHW40"/>
      <c r="OHX40"/>
      <c r="OHY40"/>
      <c r="OHZ40"/>
      <c r="OIA40"/>
      <c r="OIB40"/>
      <c r="OIC40"/>
      <c r="OID40"/>
      <c r="OIE40"/>
      <c r="OIF40"/>
      <c r="OIG40"/>
      <c r="OIH40"/>
      <c r="OII40"/>
      <c r="OIJ40"/>
      <c r="OIK40"/>
      <c r="OIL40"/>
      <c r="OIM40"/>
      <c r="OIN40"/>
      <c r="OIO40"/>
      <c r="OIP40"/>
      <c r="OIQ40"/>
      <c r="OIR40"/>
      <c r="OIS40"/>
      <c r="OIT40"/>
      <c r="OIU40"/>
      <c r="OIV40"/>
      <c r="OIW40"/>
      <c r="OIX40"/>
      <c r="OIY40"/>
      <c r="OIZ40"/>
      <c r="OJA40"/>
      <c r="OJB40"/>
      <c r="OJC40"/>
      <c r="OJD40"/>
      <c r="OJE40"/>
      <c r="OJF40"/>
      <c r="OJG40"/>
      <c r="OJH40"/>
      <c r="OJI40"/>
      <c r="OJJ40"/>
      <c r="OJK40"/>
      <c r="OJL40"/>
      <c r="OJM40"/>
      <c r="OJN40"/>
      <c r="OJO40"/>
      <c r="OJP40"/>
      <c r="OJQ40"/>
      <c r="OJR40"/>
      <c r="OJS40"/>
      <c r="OJT40"/>
      <c r="OJU40"/>
      <c r="OJV40"/>
      <c r="OJW40"/>
      <c r="OJX40"/>
      <c r="OJY40"/>
      <c r="OJZ40"/>
      <c r="OKA40"/>
      <c r="OKB40"/>
      <c r="OKC40"/>
      <c r="OKD40"/>
      <c r="OKE40"/>
      <c r="OKF40"/>
      <c r="OKG40"/>
      <c r="OKH40"/>
      <c r="OKI40"/>
      <c r="OKJ40"/>
      <c r="OKK40"/>
      <c r="OKL40"/>
      <c r="OKM40"/>
      <c r="OKN40"/>
      <c r="OKO40"/>
      <c r="OKP40"/>
      <c r="OKQ40"/>
      <c r="OKR40"/>
      <c r="OKS40"/>
      <c r="OKT40"/>
      <c r="OKU40"/>
      <c r="OKV40"/>
      <c r="OKW40"/>
      <c r="OKX40"/>
      <c r="OKY40"/>
      <c r="OKZ40"/>
      <c r="OLA40"/>
      <c r="OLB40"/>
      <c r="OLC40"/>
      <c r="OLD40"/>
      <c r="OLE40"/>
      <c r="OLF40"/>
      <c r="OLG40"/>
      <c r="OLH40"/>
      <c r="OLI40"/>
      <c r="OLJ40"/>
      <c r="OLK40"/>
      <c r="OLL40"/>
      <c r="OLM40"/>
      <c r="OLN40"/>
      <c r="OLO40"/>
      <c r="OLP40"/>
      <c r="OLQ40"/>
      <c r="OLR40"/>
      <c r="OLS40"/>
      <c r="OLT40"/>
      <c r="OLU40"/>
      <c r="OLV40"/>
      <c r="OLW40"/>
      <c r="OLX40"/>
      <c r="OLY40"/>
      <c r="OLZ40"/>
      <c r="OMA40"/>
      <c r="OMB40"/>
      <c r="OMC40"/>
      <c r="OMD40"/>
      <c r="OME40"/>
      <c r="OMF40"/>
      <c r="OMG40"/>
      <c r="OMH40"/>
      <c r="OMI40"/>
      <c r="OMJ40"/>
      <c r="OMK40"/>
      <c r="OML40"/>
      <c r="OMM40"/>
      <c r="OMN40"/>
      <c r="OMO40"/>
      <c r="OMP40"/>
      <c r="OMQ40"/>
      <c r="OMR40"/>
      <c r="OMS40"/>
      <c r="OMT40"/>
      <c r="OMU40"/>
      <c r="OMV40"/>
      <c r="OMW40"/>
      <c r="OMX40"/>
      <c r="OMY40"/>
      <c r="OMZ40"/>
      <c r="ONA40"/>
      <c r="ONB40"/>
      <c r="ONC40"/>
      <c r="OND40"/>
      <c r="ONE40"/>
      <c r="ONF40"/>
      <c r="ONG40"/>
      <c r="ONH40"/>
      <c r="ONI40"/>
      <c r="ONJ40"/>
      <c r="ONK40"/>
      <c r="ONL40"/>
      <c r="ONM40"/>
      <c r="ONN40"/>
      <c r="ONO40"/>
      <c r="ONP40"/>
      <c r="ONQ40"/>
      <c r="ONR40"/>
      <c r="ONS40"/>
      <c r="ONT40"/>
      <c r="ONU40"/>
      <c r="ONV40"/>
      <c r="ONW40"/>
      <c r="ONX40"/>
      <c r="ONY40"/>
      <c r="ONZ40"/>
      <c r="OOA40"/>
      <c r="OOB40"/>
      <c r="OOC40"/>
      <c r="OOD40"/>
      <c r="OOE40"/>
      <c r="OOF40"/>
      <c r="OOG40"/>
      <c r="OOH40"/>
      <c r="OOI40"/>
      <c r="OOJ40"/>
      <c r="OOK40"/>
      <c r="OOL40"/>
      <c r="OOM40"/>
      <c r="OON40"/>
      <c r="OOO40"/>
      <c r="OOP40"/>
      <c r="OOQ40"/>
      <c r="OOR40"/>
      <c r="OOS40"/>
      <c r="OOT40"/>
      <c r="OOU40"/>
      <c r="OOV40"/>
      <c r="OOW40"/>
      <c r="OOX40"/>
      <c r="OOY40"/>
      <c r="OOZ40"/>
      <c r="OPA40"/>
      <c r="OPB40"/>
      <c r="OPC40"/>
      <c r="OPD40"/>
      <c r="OPE40"/>
      <c r="OPF40"/>
      <c r="OPG40"/>
      <c r="OPH40"/>
      <c r="OPI40"/>
      <c r="OPJ40"/>
      <c r="OPK40"/>
      <c r="OPL40"/>
      <c r="OPM40"/>
      <c r="OPN40"/>
      <c r="OPO40"/>
      <c r="OPP40"/>
      <c r="OPQ40"/>
      <c r="OPR40"/>
      <c r="OPS40"/>
      <c r="OPT40"/>
      <c r="OPU40"/>
      <c r="OPV40"/>
      <c r="OPW40"/>
      <c r="OPX40"/>
      <c r="OPY40"/>
      <c r="OPZ40"/>
      <c r="OQA40"/>
      <c r="OQB40"/>
      <c r="OQC40"/>
      <c r="OQD40"/>
      <c r="OQE40"/>
      <c r="OQF40"/>
      <c r="OQG40"/>
      <c r="OQH40"/>
      <c r="OQI40"/>
      <c r="OQJ40"/>
      <c r="OQK40"/>
      <c r="OQL40"/>
      <c r="OQM40"/>
      <c r="OQN40"/>
      <c r="OQO40"/>
      <c r="OQP40"/>
      <c r="OQQ40"/>
      <c r="OQR40"/>
      <c r="OQS40"/>
      <c r="OQT40"/>
      <c r="OQU40"/>
      <c r="OQV40"/>
      <c r="OQW40"/>
      <c r="OQX40"/>
      <c r="OQY40"/>
      <c r="OQZ40"/>
      <c r="ORA40"/>
      <c r="ORB40"/>
      <c r="ORC40"/>
      <c r="ORD40"/>
      <c r="ORE40"/>
      <c r="ORF40"/>
      <c r="ORG40"/>
      <c r="ORH40"/>
      <c r="ORI40"/>
      <c r="ORJ40"/>
      <c r="ORK40"/>
      <c r="ORL40"/>
      <c r="ORM40"/>
      <c r="ORN40"/>
      <c r="ORO40"/>
      <c r="ORP40"/>
      <c r="ORQ40"/>
      <c r="ORR40"/>
      <c r="ORS40"/>
      <c r="ORT40"/>
      <c r="ORU40"/>
      <c r="ORV40"/>
      <c r="ORW40"/>
      <c r="ORX40"/>
      <c r="ORY40"/>
      <c r="ORZ40"/>
      <c r="OSA40"/>
      <c r="OSB40"/>
      <c r="OSC40"/>
      <c r="OSD40"/>
      <c r="OSE40"/>
      <c r="OSF40"/>
      <c r="OSG40"/>
      <c r="OSH40"/>
      <c r="OSI40"/>
      <c r="OSJ40"/>
      <c r="OSK40"/>
      <c r="OSL40"/>
      <c r="OSM40"/>
      <c r="OSN40"/>
      <c r="OSO40"/>
      <c r="OSP40"/>
      <c r="OSQ40"/>
      <c r="OSR40"/>
      <c r="OSS40"/>
      <c r="OST40"/>
      <c r="OSU40"/>
      <c r="OSV40"/>
      <c r="OSW40"/>
      <c r="OSX40"/>
      <c r="OSY40"/>
      <c r="OSZ40"/>
      <c r="OTA40"/>
      <c r="OTB40"/>
      <c r="OTC40"/>
      <c r="OTD40"/>
      <c r="OTE40"/>
      <c r="OTF40"/>
      <c r="OTG40"/>
      <c r="OTH40"/>
      <c r="OTI40"/>
      <c r="OTJ40"/>
      <c r="OTK40"/>
      <c r="OTL40"/>
      <c r="OTM40"/>
      <c r="OTN40"/>
      <c r="OTO40"/>
      <c r="OTP40"/>
      <c r="OTQ40"/>
      <c r="OTR40"/>
      <c r="OTS40"/>
      <c r="OTT40"/>
      <c r="OTU40"/>
      <c r="OTV40"/>
      <c r="OTW40"/>
      <c r="OTX40"/>
      <c r="OTY40"/>
      <c r="OTZ40"/>
      <c r="OUA40"/>
      <c r="OUB40"/>
      <c r="OUC40"/>
      <c r="OUD40"/>
      <c r="OUE40"/>
      <c r="OUF40"/>
      <c r="OUG40"/>
      <c r="OUH40"/>
      <c r="OUI40"/>
      <c r="OUJ40"/>
      <c r="OUK40"/>
      <c r="OUL40"/>
      <c r="OUM40"/>
      <c r="OUN40"/>
      <c r="OUO40"/>
      <c r="OUP40"/>
      <c r="OUQ40"/>
      <c r="OUR40"/>
      <c r="OUS40"/>
      <c r="OUT40"/>
      <c r="OUU40"/>
      <c r="OUV40"/>
      <c r="OUW40"/>
      <c r="OUX40"/>
      <c r="OUY40"/>
      <c r="OUZ40"/>
      <c r="OVA40"/>
      <c r="OVB40"/>
      <c r="OVC40"/>
      <c r="OVD40"/>
      <c r="OVE40"/>
      <c r="OVF40"/>
      <c r="OVG40"/>
      <c r="OVH40"/>
      <c r="OVI40"/>
      <c r="OVJ40"/>
      <c r="OVK40"/>
      <c r="OVL40"/>
      <c r="OVM40"/>
      <c r="OVN40"/>
      <c r="OVO40"/>
      <c r="OVP40"/>
      <c r="OVQ40"/>
      <c r="OVR40"/>
      <c r="OVS40"/>
      <c r="OVT40"/>
      <c r="OVU40"/>
      <c r="OVV40"/>
      <c r="OVW40"/>
      <c r="OVX40"/>
      <c r="OVY40"/>
      <c r="OVZ40"/>
      <c r="OWA40"/>
      <c r="OWB40"/>
      <c r="OWC40"/>
      <c r="OWD40"/>
      <c r="OWE40"/>
      <c r="OWF40"/>
      <c r="OWG40"/>
      <c r="OWH40"/>
      <c r="OWI40"/>
      <c r="OWJ40"/>
      <c r="OWK40"/>
      <c r="OWL40"/>
      <c r="OWM40"/>
      <c r="OWN40"/>
      <c r="OWO40"/>
      <c r="OWP40"/>
      <c r="OWQ40"/>
      <c r="OWR40"/>
      <c r="OWS40"/>
      <c r="OWT40"/>
      <c r="OWU40"/>
      <c r="OWV40"/>
      <c r="OWW40"/>
      <c r="OWX40"/>
      <c r="OWY40"/>
      <c r="OWZ40"/>
      <c r="OXA40"/>
      <c r="OXB40"/>
      <c r="OXC40"/>
      <c r="OXD40"/>
      <c r="OXE40"/>
      <c r="OXF40"/>
      <c r="OXG40"/>
      <c r="OXH40"/>
      <c r="OXI40"/>
      <c r="OXJ40"/>
      <c r="OXK40"/>
      <c r="OXL40"/>
      <c r="OXM40"/>
      <c r="OXN40"/>
      <c r="OXO40"/>
      <c r="OXP40"/>
      <c r="OXQ40"/>
      <c r="OXR40"/>
      <c r="OXS40"/>
      <c r="OXT40"/>
      <c r="OXU40"/>
      <c r="OXV40"/>
      <c r="OXW40"/>
      <c r="OXX40"/>
      <c r="OXY40"/>
      <c r="OXZ40"/>
      <c r="OYA40"/>
      <c r="OYB40"/>
      <c r="OYC40"/>
      <c r="OYD40"/>
      <c r="OYE40"/>
      <c r="OYF40"/>
      <c r="OYG40"/>
      <c r="OYH40"/>
      <c r="OYI40"/>
      <c r="OYJ40"/>
      <c r="OYK40"/>
      <c r="OYL40"/>
      <c r="OYM40"/>
      <c r="OYN40"/>
      <c r="OYO40"/>
      <c r="OYP40"/>
      <c r="OYQ40"/>
      <c r="OYR40"/>
      <c r="OYS40"/>
      <c r="OYT40"/>
      <c r="OYU40"/>
      <c r="OYV40"/>
      <c r="OYW40"/>
      <c r="OYX40"/>
      <c r="OYY40"/>
      <c r="OYZ40"/>
      <c r="OZA40"/>
      <c r="OZB40"/>
      <c r="OZC40"/>
      <c r="OZD40"/>
      <c r="OZE40"/>
      <c r="OZF40"/>
      <c r="OZG40"/>
      <c r="OZH40"/>
      <c r="OZI40"/>
      <c r="OZJ40"/>
      <c r="OZK40"/>
      <c r="OZL40"/>
      <c r="OZM40"/>
      <c r="OZN40"/>
      <c r="OZO40"/>
      <c r="OZP40"/>
      <c r="OZQ40"/>
      <c r="OZR40"/>
      <c r="OZS40"/>
      <c r="OZT40"/>
      <c r="OZU40"/>
      <c r="OZV40"/>
      <c r="OZW40"/>
      <c r="OZX40"/>
      <c r="OZY40"/>
      <c r="OZZ40"/>
      <c r="PAA40"/>
      <c r="PAB40"/>
      <c r="PAC40"/>
      <c r="PAD40"/>
      <c r="PAE40"/>
      <c r="PAF40"/>
      <c r="PAG40"/>
      <c r="PAH40"/>
      <c r="PAI40"/>
      <c r="PAJ40"/>
      <c r="PAK40"/>
      <c r="PAL40"/>
      <c r="PAM40"/>
      <c r="PAN40"/>
      <c r="PAO40"/>
      <c r="PAP40"/>
      <c r="PAQ40"/>
      <c r="PAR40"/>
      <c r="PAS40"/>
      <c r="PAT40"/>
      <c r="PAU40"/>
      <c r="PAV40"/>
      <c r="PAW40"/>
      <c r="PAX40"/>
      <c r="PAY40"/>
      <c r="PAZ40"/>
      <c r="PBA40"/>
      <c r="PBB40"/>
      <c r="PBC40"/>
      <c r="PBD40"/>
      <c r="PBE40"/>
      <c r="PBF40"/>
      <c r="PBG40"/>
      <c r="PBH40"/>
      <c r="PBI40"/>
      <c r="PBJ40"/>
      <c r="PBK40"/>
      <c r="PBL40"/>
      <c r="PBM40"/>
      <c r="PBN40"/>
      <c r="PBO40"/>
      <c r="PBP40"/>
      <c r="PBQ40"/>
      <c r="PBR40"/>
      <c r="PBS40"/>
      <c r="PBT40"/>
      <c r="PBU40"/>
      <c r="PBV40"/>
      <c r="PBW40"/>
      <c r="PBX40"/>
      <c r="PBY40"/>
      <c r="PBZ40"/>
      <c r="PCA40"/>
      <c r="PCB40"/>
      <c r="PCC40"/>
      <c r="PCD40"/>
      <c r="PCE40"/>
      <c r="PCF40"/>
      <c r="PCG40"/>
      <c r="PCH40"/>
      <c r="PCI40"/>
      <c r="PCJ40"/>
      <c r="PCK40"/>
      <c r="PCL40"/>
      <c r="PCM40"/>
      <c r="PCN40"/>
      <c r="PCO40"/>
      <c r="PCP40"/>
      <c r="PCQ40"/>
      <c r="PCR40"/>
      <c r="PCS40"/>
      <c r="PCT40"/>
      <c r="PCU40"/>
      <c r="PCV40"/>
      <c r="PCW40"/>
      <c r="PCX40"/>
      <c r="PCY40"/>
      <c r="PCZ40"/>
      <c r="PDA40"/>
      <c r="PDB40"/>
      <c r="PDC40"/>
      <c r="PDD40"/>
      <c r="PDE40"/>
      <c r="PDF40"/>
      <c r="PDG40"/>
      <c r="PDH40"/>
      <c r="PDI40"/>
      <c r="PDJ40"/>
      <c r="PDK40"/>
      <c r="PDL40"/>
      <c r="PDM40"/>
      <c r="PDN40"/>
      <c r="PDO40"/>
      <c r="PDP40"/>
      <c r="PDQ40"/>
      <c r="PDR40"/>
      <c r="PDS40"/>
      <c r="PDT40"/>
      <c r="PDU40"/>
      <c r="PDV40"/>
      <c r="PDW40"/>
      <c r="PDX40"/>
      <c r="PDY40"/>
      <c r="PDZ40"/>
      <c r="PEA40"/>
      <c r="PEB40"/>
      <c r="PEC40"/>
      <c r="PED40"/>
      <c r="PEE40"/>
      <c r="PEF40"/>
      <c r="PEG40"/>
      <c r="PEH40"/>
      <c r="PEI40"/>
      <c r="PEJ40"/>
      <c r="PEK40"/>
      <c r="PEL40"/>
      <c r="PEM40"/>
      <c r="PEN40"/>
      <c r="PEO40"/>
      <c r="PEP40"/>
      <c r="PEQ40"/>
      <c r="PER40"/>
      <c r="PES40"/>
      <c r="PET40"/>
      <c r="PEU40"/>
      <c r="PEV40"/>
      <c r="PEW40"/>
      <c r="PEX40"/>
      <c r="PEY40"/>
      <c r="PEZ40"/>
      <c r="PFA40"/>
      <c r="PFB40"/>
      <c r="PFC40"/>
      <c r="PFD40"/>
      <c r="PFE40"/>
      <c r="PFF40"/>
      <c r="PFG40"/>
      <c r="PFH40"/>
      <c r="PFI40"/>
      <c r="PFJ40"/>
      <c r="PFK40"/>
      <c r="PFL40"/>
      <c r="PFM40"/>
      <c r="PFN40"/>
      <c r="PFO40"/>
      <c r="PFP40"/>
      <c r="PFQ40"/>
      <c r="PFR40"/>
      <c r="PFS40"/>
      <c r="PFT40"/>
      <c r="PFU40"/>
      <c r="PFV40"/>
      <c r="PFW40"/>
      <c r="PFX40"/>
      <c r="PFY40"/>
      <c r="PFZ40"/>
      <c r="PGA40"/>
      <c r="PGB40"/>
      <c r="PGC40"/>
      <c r="PGD40"/>
      <c r="PGE40"/>
      <c r="PGF40"/>
      <c r="PGG40"/>
      <c r="PGH40"/>
      <c r="PGI40"/>
      <c r="PGJ40"/>
      <c r="PGK40"/>
      <c r="PGL40"/>
      <c r="PGM40"/>
      <c r="PGN40"/>
      <c r="PGO40"/>
      <c r="PGP40"/>
      <c r="PGQ40"/>
      <c r="PGR40"/>
      <c r="PGS40"/>
      <c r="PGT40"/>
      <c r="PGU40"/>
      <c r="PGV40"/>
      <c r="PGW40"/>
      <c r="PGX40"/>
      <c r="PGY40"/>
      <c r="PGZ40"/>
      <c r="PHA40"/>
      <c r="PHB40"/>
      <c r="PHC40"/>
      <c r="PHD40"/>
      <c r="PHE40"/>
      <c r="PHF40"/>
      <c r="PHG40"/>
      <c r="PHH40"/>
      <c r="PHI40"/>
      <c r="PHJ40"/>
      <c r="PHK40"/>
      <c r="PHL40"/>
      <c r="PHM40"/>
      <c r="PHN40"/>
      <c r="PHO40"/>
      <c r="PHP40"/>
      <c r="PHQ40"/>
      <c r="PHR40"/>
      <c r="PHS40"/>
      <c r="PHT40"/>
      <c r="PHU40"/>
      <c r="PHV40"/>
      <c r="PHW40"/>
      <c r="PHX40"/>
      <c r="PHY40"/>
      <c r="PHZ40"/>
      <c r="PIA40"/>
      <c r="PIB40"/>
      <c r="PIC40"/>
      <c r="PID40"/>
      <c r="PIE40"/>
      <c r="PIF40"/>
      <c r="PIG40"/>
      <c r="PIH40"/>
      <c r="PII40"/>
      <c r="PIJ40"/>
      <c r="PIK40"/>
      <c r="PIL40"/>
      <c r="PIM40"/>
      <c r="PIN40"/>
      <c r="PIO40"/>
      <c r="PIP40"/>
      <c r="PIQ40"/>
      <c r="PIR40"/>
      <c r="PIS40"/>
      <c r="PIT40"/>
      <c r="PIU40"/>
      <c r="PIV40"/>
      <c r="PIW40"/>
      <c r="PIX40"/>
      <c r="PIY40"/>
      <c r="PIZ40"/>
      <c r="PJA40"/>
      <c r="PJB40"/>
      <c r="PJC40"/>
      <c r="PJD40"/>
      <c r="PJE40"/>
      <c r="PJF40"/>
      <c r="PJG40"/>
      <c r="PJH40"/>
      <c r="PJI40"/>
      <c r="PJJ40"/>
      <c r="PJK40"/>
      <c r="PJL40"/>
      <c r="PJM40"/>
      <c r="PJN40"/>
      <c r="PJO40"/>
      <c r="PJP40"/>
      <c r="PJQ40"/>
      <c r="PJR40"/>
      <c r="PJS40"/>
      <c r="PJT40"/>
      <c r="PJU40"/>
      <c r="PJV40"/>
      <c r="PJW40"/>
      <c r="PJX40"/>
      <c r="PJY40"/>
      <c r="PJZ40"/>
      <c r="PKA40"/>
      <c r="PKB40"/>
      <c r="PKC40"/>
      <c r="PKD40"/>
      <c r="PKE40"/>
      <c r="PKF40"/>
      <c r="PKG40"/>
      <c r="PKH40"/>
      <c r="PKI40"/>
      <c r="PKJ40"/>
      <c r="PKK40"/>
      <c r="PKL40"/>
      <c r="PKM40"/>
      <c r="PKN40"/>
      <c r="PKO40"/>
      <c r="PKP40"/>
      <c r="PKQ40"/>
      <c r="PKR40"/>
      <c r="PKS40"/>
      <c r="PKT40"/>
      <c r="PKU40"/>
      <c r="PKV40"/>
      <c r="PKW40"/>
      <c r="PKX40"/>
      <c r="PKY40"/>
      <c r="PKZ40"/>
      <c r="PLA40"/>
      <c r="PLB40"/>
      <c r="PLC40"/>
      <c r="PLD40"/>
      <c r="PLE40"/>
      <c r="PLF40"/>
      <c r="PLG40"/>
      <c r="PLH40"/>
      <c r="PLI40"/>
      <c r="PLJ40"/>
      <c r="PLK40"/>
      <c r="PLL40"/>
      <c r="PLM40"/>
      <c r="PLN40"/>
      <c r="PLO40"/>
      <c r="PLP40"/>
      <c r="PLQ40"/>
      <c r="PLR40"/>
      <c r="PLS40"/>
      <c r="PLT40"/>
      <c r="PLU40"/>
      <c r="PLV40"/>
      <c r="PLW40"/>
      <c r="PLX40"/>
      <c r="PLY40"/>
      <c r="PLZ40"/>
      <c r="PMA40"/>
      <c r="PMB40"/>
      <c r="PMC40"/>
      <c r="PMD40"/>
      <c r="PME40"/>
      <c r="PMF40"/>
      <c r="PMG40"/>
      <c r="PMH40"/>
      <c r="PMI40"/>
      <c r="PMJ40"/>
      <c r="PMK40"/>
      <c r="PML40"/>
      <c r="PMM40"/>
      <c r="PMN40"/>
      <c r="PMO40"/>
      <c r="PMP40"/>
      <c r="PMQ40"/>
      <c r="PMR40"/>
      <c r="PMS40"/>
      <c r="PMT40"/>
      <c r="PMU40"/>
      <c r="PMV40"/>
      <c r="PMW40"/>
      <c r="PMX40"/>
      <c r="PMY40"/>
      <c r="PMZ40"/>
      <c r="PNA40"/>
      <c r="PNB40"/>
      <c r="PNC40"/>
      <c r="PND40"/>
      <c r="PNE40"/>
      <c r="PNF40"/>
      <c r="PNG40"/>
      <c r="PNH40"/>
      <c r="PNI40"/>
      <c r="PNJ40"/>
      <c r="PNK40"/>
      <c r="PNL40"/>
      <c r="PNM40"/>
      <c r="PNN40"/>
      <c r="PNO40"/>
      <c r="PNP40"/>
      <c r="PNQ40"/>
      <c r="PNR40"/>
      <c r="PNS40"/>
      <c r="PNT40"/>
      <c r="PNU40"/>
      <c r="PNV40"/>
      <c r="PNW40"/>
      <c r="PNX40"/>
      <c r="PNY40"/>
      <c r="PNZ40"/>
      <c r="POA40"/>
      <c r="POB40"/>
      <c r="POC40"/>
      <c r="POD40"/>
      <c r="POE40"/>
      <c r="POF40"/>
      <c r="POG40"/>
      <c r="POH40"/>
      <c r="POI40"/>
      <c r="POJ40"/>
      <c r="POK40"/>
      <c r="POL40"/>
      <c r="POM40"/>
      <c r="PON40"/>
      <c r="POO40"/>
      <c r="POP40"/>
      <c r="POQ40"/>
      <c r="POR40"/>
      <c r="POS40"/>
      <c r="POT40"/>
      <c r="POU40"/>
      <c r="POV40"/>
      <c r="POW40"/>
      <c r="POX40"/>
      <c r="POY40"/>
      <c r="POZ40"/>
      <c r="PPA40"/>
      <c r="PPB40"/>
      <c r="PPC40"/>
      <c r="PPD40"/>
      <c r="PPE40"/>
      <c r="PPF40"/>
      <c r="PPG40"/>
      <c r="PPH40"/>
      <c r="PPI40"/>
      <c r="PPJ40"/>
      <c r="PPK40"/>
      <c r="PPL40"/>
      <c r="PPM40"/>
      <c r="PPN40"/>
      <c r="PPO40"/>
      <c r="PPP40"/>
      <c r="PPQ40"/>
      <c r="PPR40"/>
      <c r="PPS40"/>
      <c r="PPT40"/>
      <c r="PPU40"/>
      <c r="PPV40"/>
      <c r="PPW40"/>
      <c r="PPX40"/>
      <c r="PPY40"/>
      <c r="PPZ40"/>
      <c r="PQA40"/>
      <c r="PQB40"/>
      <c r="PQC40"/>
      <c r="PQD40"/>
      <c r="PQE40"/>
      <c r="PQF40"/>
      <c r="PQG40"/>
      <c r="PQH40"/>
      <c r="PQI40"/>
      <c r="PQJ40"/>
      <c r="PQK40"/>
      <c r="PQL40"/>
      <c r="PQM40"/>
      <c r="PQN40"/>
      <c r="PQO40"/>
      <c r="PQP40"/>
      <c r="PQQ40"/>
      <c r="PQR40"/>
      <c r="PQS40"/>
      <c r="PQT40"/>
      <c r="PQU40"/>
      <c r="PQV40"/>
      <c r="PQW40"/>
      <c r="PQX40"/>
      <c r="PQY40"/>
      <c r="PQZ40"/>
      <c r="PRA40"/>
      <c r="PRB40"/>
      <c r="PRC40"/>
      <c r="PRD40"/>
      <c r="PRE40"/>
      <c r="PRF40"/>
      <c r="PRG40"/>
      <c r="PRH40"/>
      <c r="PRI40"/>
      <c r="PRJ40"/>
      <c r="PRK40"/>
      <c r="PRL40"/>
      <c r="PRM40"/>
      <c r="PRN40"/>
      <c r="PRO40"/>
      <c r="PRP40"/>
      <c r="PRQ40"/>
      <c r="PRR40"/>
      <c r="PRS40"/>
      <c r="PRT40"/>
      <c r="PRU40"/>
      <c r="PRV40"/>
      <c r="PRW40"/>
      <c r="PRX40"/>
      <c r="PRY40"/>
      <c r="PRZ40"/>
      <c r="PSA40"/>
      <c r="PSB40"/>
      <c r="PSC40"/>
      <c r="PSD40"/>
      <c r="PSE40"/>
      <c r="PSF40"/>
      <c r="PSG40"/>
      <c r="PSH40"/>
      <c r="PSI40"/>
      <c r="PSJ40"/>
      <c r="PSK40"/>
      <c r="PSL40"/>
      <c r="PSM40"/>
      <c r="PSN40"/>
      <c r="PSO40"/>
      <c r="PSP40"/>
      <c r="PSQ40"/>
      <c r="PSR40"/>
      <c r="PSS40"/>
      <c r="PST40"/>
      <c r="PSU40"/>
      <c r="PSV40"/>
      <c r="PSW40"/>
      <c r="PSX40"/>
      <c r="PSY40"/>
      <c r="PSZ40"/>
      <c r="PTA40"/>
      <c r="PTB40"/>
      <c r="PTC40"/>
      <c r="PTD40"/>
      <c r="PTE40"/>
      <c r="PTF40"/>
      <c r="PTG40"/>
      <c r="PTH40"/>
      <c r="PTI40"/>
      <c r="PTJ40"/>
      <c r="PTK40"/>
      <c r="PTL40"/>
      <c r="PTM40"/>
      <c r="PTN40"/>
      <c r="PTO40"/>
      <c r="PTP40"/>
      <c r="PTQ40"/>
      <c r="PTR40"/>
      <c r="PTS40"/>
      <c r="PTT40"/>
      <c r="PTU40"/>
      <c r="PTV40"/>
      <c r="PTW40"/>
      <c r="PTX40"/>
      <c r="PTY40"/>
      <c r="PTZ40"/>
      <c r="PUA40"/>
      <c r="PUB40"/>
      <c r="PUC40"/>
      <c r="PUD40"/>
      <c r="PUE40"/>
      <c r="PUF40"/>
      <c r="PUG40"/>
      <c r="PUH40"/>
      <c r="PUI40"/>
      <c r="PUJ40"/>
      <c r="PUK40"/>
      <c r="PUL40"/>
      <c r="PUM40"/>
      <c r="PUN40"/>
      <c r="PUO40"/>
      <c r="PUP40"/>
      <c r="PUQ40"/>
      <c r="PUR40"/>
      <c r="PUS40"/>
      <c r="PUT40"/>
      <c r="PUU40"/>
      <c r="PUV40"/>
      <c r="PUW40"/>
      <c r="PUX40"/>
      <c r="PUY40"/>
      <c r="PUZ40"/>
      <c r="PVA40"/>
      <c r="PVB40"/>
      <c r="PVC40"/>
      <c r="PVD40"/>
      <c r="PVE40"/>
      <c r="PVF40"/>
      <c r="PVG40"/>
      <c r="PVH40"/>
      <c r="PVI40"/>
      <c r="PVJ40"/>
      <c r="PVK40"/>
      <c r="PVL40"/>
      <c r="PVM40"/>
      <c r="PVN40"/>
      <c r="PVO40"/>
      <c r="PVP40"/>
      <c r="PVQ40"/>
      <c r="PVR40"/>
      <c r="PVS40"/>
      <c r="PVT40"/>
      <c r="PVU40"/>
      <c r="PVV40"/>
      <c r="PVW40"/>
      <c r="PVX40"/>
      <c r="PVY40"/>
      <c r="PVZ40"/>
      <c r="PWA40"/>
      <c r="PWB40"/>
      <c r="PWC40"/>
      <c r="PWD40"/>
      <c r="PWE40"/>
      <c r="PWF40"/>
      <c r="PWG40"/>
      <c r="PWH40"/>
      <c r="PWI40"/>
      <c r="PWJ40"/>
      <c r="PWK40"/>
      <c r="PWL40"/>
      <c r="PWM40"/>
      <c r="PWN40"/>
      <c r="PWO40"/>
      <c r="PWP40"/>
      <c r="PWQ40"/>
      <c r="PWR40"/>
      <c r="PWS40"/>
      <c r="PWT40"/>
      <c r="PWU40"/>
      <c r="PWV40"/>
      <c r="PWW40"/>
      <c r="PWX40"/>
      <c r="PWY40"/>
      <c r="PWZ40"/>
      <c r="PXA40"/>
      <c r="PXB40"/>
      <c r="PXC40"/>
      <c r="PXD40"/>
      <c r="PXE40"/>
      <c r="PXF40"/>
      <c r="PXG40"/>
      <c r="PXH40"/>
      <c r="PXI40"/>
      <c r="PXJ40"/>
      <c r="PXK40"/>
      <c r="PXL40"/>
      <c r="PXM40"/>
      <c r="PXN40"/>
      <c r="PXO40"/>
      <c r="PXP40"/>
      <c r="PXQ40"/>
      <c r="PXR40"/>
      <c r="PXS40"/>
      <c r="PXT40"/>
      <c r="PXU40"/>
      <c r="PXV40"/>
      <c r="PXW40"/>
      <c r="PXX40"/>
      <c r="PXY40"/>
      <c r="PXZ40"/>
      <c r="PYA40"/>
      <c r="PYB40"/>
      <c r="PYC40"/>
      <c r="PYD40"/>
      <c r="PYE40"/>
      <c r="PYF40"/>
      <c r="PYG40"/>
      <c r="PYH40"/>
      <c r="PYI40"/>
      <c r="PYJ40"/>
      <c r="PYK40"/>
      <c r="PYL40"/>
      <c r="PYM40"/>
      <c r="PYN40"/>
      <c r="PYO40"/>
      <c r="PYP40"/>
      <c r="PYQ40"/>
      <c r="PYR40"/>
      <c r="PYS40"/>
      <c r="PYT40"/>
      <c r="PYU40"/>
      <c r="PYV40"/>
      <c r="PYW40"/>
      <c r="PYX40"/>
      <c r="PYY40"/>
      <c r="PYZ40"/>
      <c r="PZA40"/>
      <c r="PZB40"/>
      <c r="PZC40"/>
      <c r="PZD40"/>
      <c r="PZE40"/>
      <c r="PZF40"/>
      <c r="PZG40"/>
      <c r="PZH40"/>
      <c r="PZI40"/>
      <c r="PZJ40"/>
      <c r="PZK40"/>
      <c r="PZL40"/>
      <c r="PZM40"/>
      <c r="PZN40"/>
      <c r="PZO40"/>
      <c r="PZP40"/>
      <c r="PZQ40"/>
      <c r="PZR40"/>
      <c r="PZS40"/>
      <c r="PZT40"/>
      <c r="PZU40"/>
      <c r="PZV40"/>
      <c r="PZW40"/>
      <c r="PZX40"/>
      <c r="PZY40"/>
      <c r="PZZ40"/>
      <c r="QAA40"/>
      <c r="QAB40"/>
      <c r="QAC40"/>
      <c r="QAD40"/>
      <c r="QAE40"/>
      <c r="QAF40"/>
      <c r="QAG40"/>
      <c r="QAH40"/>
      <c r="QAI40"/>
      <c r="QAJ40"/>
      <c r="QAK40"/>
      <c r="QAL40"/>
      <c r="QAM40"/>
      <c r="QAN40"/>
      <c r="QAO40"/>
      <c r="QAP40"/>
      <c r="QAQ40"/>
      <c r="QAR40"/>
      <c r="QAS40"/>
      <c r="QAT40"/>
      <c r="QAU40"/>
      <c r="QAV40"/>
      <c r="QAW40"/>
      <c r="QAX40"/>
      <c r="QAY40"/>
      <c r="QAZ40"/>
      <c r="QBA40"/>
      <c r="QBB40"/>
      <c r="QBC40"/>
      <c r="QBD40"/>
      <c r="QBE40"/>
      <c r="QBF40"/>
      <c r="QBG40"/>
      <c r="QBH40"/>
      <c r="QBI40"/>
      <c r="QBJ40"/>
      <c r="QBK40"/>
      <c r="QBL40"/>
      <c r="QBM40"/>
      <c r="QBN40"/>
      <c r="QBO40"/>
      <c r="QBP40"/>
      <c r="QBQ40"/>
      <c r="QBR40"/>
      <c r="QBS40"/>
      <c r="QBT40"/>
      <c r="QBU40"/>
      <c r="QBV40"/>
      <c r="QBW40"/>
      <c r="QBX40"/>
      <c r="QBY40"/>
      <c r="QBZ40"/>
      <c r="QCA40"/>
      <c r="QCB40"/>
      <c r="QCC40"/>
      <c r="QCD40"/>
      <c r="QCE40"/>
      <c r="QCF40"/>
      <c r="QCG40"/>
      <c r="QCH40"/>
      <c r="QCI40"/>
      <c r="QCJ40"/>
      <c r="QCK40"/>
      <c r="QCL40"/>
      <c r="QCM40"/>
      <c r="QCN40"/>
      <c r="QCO40"/>
      <c r="QCP40"/>
      <c r="QCQ40"/>
      <c r="QCR40"/>
      <c r="QCS40"/>
      <c r="QCT40"/>
      <c r="QCU40"/>
      <c r="QCV40"/>
      <c r="QCW40"/>
      <c r="QCX40"/>
      <c r="QCY40"/>
      <c r="QCZ40"/>
      <c r="QDA40"/>
      <c r="QDB40"/>
      <c r="QDC40"/>
      <c r="QDD40"/>
      <c r="QDE40"/>
      <c r="QDF40"/>
      <c r="QDG40"/>
      <c r="QDH40"/>
      <c r="QDI40"/>
      <c r="QDJ40"/>
      <c r="QDK40"/>
      <c r="QDL40"/>
      <c r="QDM40"/>
      <c r="QDN40"/>
      <c r="QDO40"/>
      <c r="QDP40"/>
      <c r="QDQ40"/>
      <c r="QDR40"/>
      <c r="QDS40"/>
      <c r="QDT40"/>
      <c r="QDU40"/>
      <c r="QDV40"/>
      <c r="QDW40"/>
      <c r="QDX40"/>
      <c r="QDY40"/>
      <c r="QDZ40"/>
      <c r="QEA40"/>
      <c r="QEB40"/>
      <c r="QEC40"/>
      <c r="QED40"/>
      <c r="QEE40"/>
      <c r="QEF40"/>
      <c r="QEG40"/>
      <c r="QEH40"/>
      <c r="QEI40"/>
      <c r="QEJ40"/>
      <c r="QEK40"/>
      <c r="QEL40"/>
      <c r="QEM40"/>
      <c r="QEN40"/>
      <c r="QEO40"/>
      <c r="QEP40"/>
      <c r="QEQ40"/>
      <c r="QER40"/>
      <c r="QES40"/>
      <c r="QET40"/>
      <c r="QEU40"/>
      <c r="QEV40"/>
      <c r="QEW40"/>
      <c r="QEX40"/>
      <c r="QEY40"/>
      <c r="QEZ40"/>
      <c r="QFA40"/>
      <c r="QFB40"/>
      <c r="QFC40"/>
      <c r="QFD40"/>
      <c r="QFE40"/>
      <c r="QFF40"/>
      <c r="QFG40"/>
      <c r="QFH40"/>
      <c r="QFI40"/>
      <c r="QFJ40"/>
      <c r="QFK40"/>
      <c r="QFL40"/>
      <c r="QFM40"/>
      <c r="QFN40"/>
      <c r="QFO40"/>
      <c r="QFP40"/>
      <c r="QFQ40"/>
      <c r="QFR40"/>
      <c r="QFS40"/>
      <c r="QFT40"/>
      <c r="QFU40"/>
      <c r="QFV40"/>
      <c r="QFW40"/>
      <c r="QFX40"/>
      <c r="QFY40"/>
      <c r="QFZ40"/>
      <c r="QGA40"/>
      <c r="QGB40"/>
      <c r="QGC40"/>
      <c r="QGD40"/>
      <c r="QGE40"/>
      <c r="QGF40"/>
      <c r="QGG40"/>
      <c r="QGH40"/>
      <c r="QGI40"/>
      <c r="QGJ40"/>
      <c r="QGK40"/>
      <c r="QGL40"/>
      <c r="QGM40"/>
      <c r="QGN40"/>
      <c r="QGO40"/>
      <c r="QGP40"/>
      <c r="QGQ40"/>
      <c r="QGR40"/>
      <c r="QGS40"/>
      <c r="QGT40"/>
      <c r="QGU40"/>
      <c r="QGV40"/>
      <c r="QGW40"/>
      <c r="QGX40"/>
      <c r="QGY40"/>
      <c r="QGZ40"/>
      <c r="QHA40"/>
      <c r="QHB40"/>
      <c r="QHC40"/>
      <c r="QHD40"/>
      <c r="QHE40"/>
      <c r="QHF40"/>
      <c r="QHG40"/>
      <c r="QHH40"/>
      <c r="QHI40"/>
      <c r="QHJ40"/>
      <c r="QHK40"/>
      <c r="QHL40"/>
      <c r="QHM40"/>
      <c r="QHN40"/>
      <c r="QHO40"/>
      <c r="QHP40"/>
      <c r="QHQ40"/>
      <c r="QHR40"/>
      <c r="QHS40"/>
      <c r="QHT40"/>
      <c r="QHU40"/>
      <c r="QHV40"/>
      <c r="QHW40"/>
      <c r="QHX40"/>
      <c r="QHY40"/>
      <c r="QHZ40"/>
      <c r="QIA40"/>
      <c r="QIB40"/>
      <c r="QIC40"/>
      <c r="QID40"/>
      <c r="QIE40"/>
      <c r="QIF40"/>
      <c r="QIG40"/>
      <c r="QIH40"/>
      <c r="QII40"/>
      <c r="QIJ40"/>
      <c r="QIK40"/>
      <c r="QIL40"/>
      <c r="QIM40"/>
      <c r="QIN40"/>
      <c r="QIO40"/>
      <c r="QIP40"/>
      <c r="QIQ40"/>
      <c r="QIR40"/>
      <c r="QIS40"/>
      <c r="QIT40"/>
      <c r="QIU40"/>
      <c r="QIV40"/>
      <c r="QIW40"/>
      <c r="QIX40"/>
      <c r="QIY40"/>
      <c r="QIZ40"/>
      <c r="QJA40"/>
      <c r="QJB40"/>
      <c r="QJC40"/>
      <c r="QJD40"/>
      <c r="QJE40"/>
      <c r="QJF40"/>
      <c r="QJG40"/>
      <c r="QJH40"/>
      <c r="QJI40"/>
      <c r="QJJ40"/>
      <c r="QJK40"/>
      <c r="QJL40"/>
      <c r="QJM40"/>
      <c r="QJN40"/>
      <c r="QJO40"/>
      <c r="QJP40"/>
      <c r="QJQ40"/>
      <c r="QJR40"/>
      <c r="QJS40"/>
      <c r="QJT40"/>
      <c r="QJU40"/>
      <c r="QJV40"/>
      <c r="QJW40"/>
      <c r="QJX40"/>
      <c r="QJY40"/>
      <c r="QJZ40"/>
      <c r="QKA40"/>
      <c r="QKB40"/>
      <c r="QKC40"/>
      <c r="QKD40"/>
      <c r="QKE40"/>
      <c r="QKF40"/>
      <c r="QKG40"/>
      <c r="QKH40"/>
      <c r="QKI40"/>
      <c r="QKJ40"/>
      <c r="QKK40"/>
      <c r="QKL40"/>
      <c r="QKM40"/>
      <c r="QKN40"/>
      <c r="QKO40"/>
      <c r="QKP40"/>
      <c r="QKQ40"/>
      <c r="QKR40"/>
      <c r="QKS40"/>
      <c r="QKT40"/>
      <c r="QKU40"/>
      <c r="QKV40"/>
      <c r="QKW40"/>
      <c r="QKX40"/>
      <c r="QKY40"/>
      <c r="QKZ40"/>
      <c r="QLA40"/>
      <c r="QLB40"/>
      <c r="QLC40"/>
      <c r="QLD40"/>
      <c r="QLE40"/>
      <c r="QLF40"/>
      <c r="QLG40"/>
      <c r="QLH40"/>
      <c r="QLI40"/>
      <c r="QLJ40"/>
      <c r="QLK40"/>
      <c r="QLL40"/>
      <c r="QLM40"/>
      <c r="QLN40"/>
      <c r="QLO40"/>
      <c r="QLP40"/>
      <c r="QLQ40"/>
      <c r="QLR40"/>
      <c r="QLS40"/>
      <c r="QLT40"/>
      <c r="QLU40"/>
      <c r="QLV40"/>
      <c r="QLW40"/>
      <c r="QLX40"/>
      <c r="QLY40"/>
      <c r="QLZ40"/>
      <c r="QMA40"/>
      <c r="QMB40"/>
      <c r="QMC40"/>
      <c r="QMD40"/>
      <c r="QME40"/>
      <c r="QMF40"/>
      <c r="QMG40"/>
      <c r="QMH40"/>
      <c r="QMI40"/>
      <c r="QMJ40"/>
      <c r="QMK40"/>
      <c r="QML40"/>
      <c r="QMM40"/>
      <c r="QMN40"/>
      <c r="QMO40"/>
      <c r="QMP40"/>
      <c r="QMQ40"/>
      <c r="QMR40"/>
      <c r="QMS40"/>
      <c r="QMT40"/>
      <c r="QMU40"/>
      <c r="QMV40"/>
      <c r="QMW40"/>
      <c r="QMX40"/>
      <c r="QMY40"/>
      <c r="QMZ40"/>
      <c r="QNA40"/>
      <c r="QNB40"/>
      <c r="QNC40"/>
      <c r="QND40"/>
      <c r="QNE40"/>
      <c r="QNF40"/>
      <c r="QNG40"/>
      <c r="QNH40"/>
      <c r="QNI40"/>
      <c r="QNJ40"/>
      <c r="QNK40"/>
      <c r="QNL40"/>
      <c r="QNM40"/>
      <c r="QNN40"/>
      <c r="QNO40"/>
      <c r="QNP40"/>
      <c r="QNQ40"/>
      <c r="QNR40"/>
      <c r="QNS40"/>
      <c r="QNT40"/>
      <c r="QNU40"/>
      <c r="QNV40"/>
      <c r="QNW40"/>
      <c r="QNX40"/>
      <c r="QNY40"/>
      <c r="QNZ40"/>
      <c r="QOA40"/>
      <c r="QOB40"/>
      <c r="QOC40"/>
      <c r="QOD40"/>
      <c r="QOE40"/>
      <c r="QOF40"/>
      <c r="QOG40"/>
      <c r="QOH40"/>
      <c r="QOI40"/>
      <c r="QOJ40"/>
      <c r="QOK40"/>
      <c r="QOL40"/>
      <c r="QOM40"/>
      <c r="QON40"/>
      <c r="QOO40"/>
      <c r="QOP40"/>
      <c r="QOQ40"/>
      <c r="QOR40"/>
      <c r="QOS40"/>
      <c r="QOT40"/>
      <c r="QOU40"/>
      <c r="QOV40"/>
      <c r="QOW40"/>
      <c r="QOX40"/>
      <c r="QOY40"/>
      <c r="QOZ40"/>
      <c r="QPA40"/>
      <c r="QPB40"/>
      <c r="QPC40"/>
      <c r="QPD40"/>
      <c r="QPE40"/>
      <c r="QPF40"/>
      <c r="QPG40"/>
      <c r="QPH40"/>
      <c r="QPI40"/>
      <c r="QPJ40"/>
      <c r="QPK40"/>
      <c r="QPL40"/>
      <c r="QPM40"/>
      <c r="QPN40"/>
      <c r="QPO40"/>
      <c r="QPP40"/>
      <c r="QPQ40"/>
      <c r="QPR40"/>
      <c r="QPS40"/>
      <c r="QPT40"/>
      <c r="QPU40"/>
      <c r="QPV40"/>
      <c r="QPW40"/>
      <c r="QPX40"/>
      <c r="QPY40"/>
      <c r="QPZ40"/>
      <c r="QQA40"/>
      <c r="QQB40"/>
      <c r="QQC40"/>
      <c r="QQD40"/>
      <c r="QQE40"/>
      <c r="QQF40"/>
      <c r="QQG40"/>
      <c r="QQH40"/>
      <c r="QQI40"/>
      <c r="QQJ40"/>
      <c r="QQK40"/>
      <c r="QQL40"/>
      <c r="QQM40"/>
      <c r="QQN40"/>
      <c r="QQO40"/>
      <c r="QQP40"/>
      <c r="QQQ40"/>
      <c r="QQR40"/>
      <c r="QQS40"/>
      <c r="QQT40"/>
      <c r="QQU40"/>
      <c r="QQV40"/>
      <c r="QQW40"/>
      <c r="QQX40"/>
      <c r="QQY40"/>
      <c r="QQZ40"/>
      <c r="QRA40"/>
      <c r="QRB40"/>
      <c r="QRC40"/>
      <c r="QRD40"/>
      <c r="QRE40"/>
      <c r="QRF40"/>
      <c r="QRG40"/>
      <c r="QRH40"/>
      <c r="QRI40"/>
      <c r="QRJ40"/>
      <c r="QRK40"/>
      <c r="QRL40"/>
      <c r="QRM40"/>
      <c r="QRN40"/>
      <c r="QRO40"/>
      <c r="QRP40"/>
      <c r="QRQ40"/>
      <c r="QRR40"/>
      <c r="QRS40"/>
      <c r="QRT40"/>
      <c r="QRU40"/>
      <c r="QRV40"/>
      <c r="QRW40"/>
      <c r="QRX40"/>
      <c r="QRY40"/>
      <c r="QRZ40"/>
      <c r="QSA40"/>
      <c r="QSB40"/>
      <c r="QSC40"/>
      <c r="QSD40"/>
      <c r="QSE40"/>
      <c r="QSF40"/>
      <c r="QSG40"/>
      <c r="QSH40"/>
      <c r="QSI40"/>
      <c r="QSJ40"/>
      <c r="QSK40"/>
      <c r="QSL40"/>
      <c r="QSM40"/>
      <c r="QSN40"/>
      <c r="QSO40"/>
      <c r="QSP40"/>
      <c r="QSQ40"/>
      <c r="QSR40"/>
      <c r="QSS40"/>
      <c r="QST40"/>
      <c r="QSU40"/>
      <c r="QSV40"/>
      <c r="QSW40"/>
      <c r="QSX40"/>
      <c r="QSY40"/>
      <c r="QSZ40"/>
      <c r="QTA40"/>
      <c r="QTB40"/>
      <c r="QTC40"/>
      <c r="QTD40"/>
      <c r="QTE40"/>
      <c r="QTF40"/>
      <c r="QTG40"/>
      <c r="QTH40"/>
      <c r="QTI40"/>
      <c r="QTJ40"/>
      <c r="QTK40"/>
      <c r="QTL40"/>
      <c r="QTM40"/>
      <c r="QTN40"/>
      <c r="QTO40"/>
      <c r="QTP40"/>
      <c r="QTQ40"/>
      <c r="QTR40"/>
      <c r="QTS40"/>
      <c r="QTT40"/>
      <c r="QTU40"/>
      <c r="QTV40"/>
      <c r="QTW40"/>
      <c r="QTX40"/>
      <c r="QTY40"/>
      <c r="QTZ40"/>
      <c r="QUA40"/>
      <c r="QUB40"/>
      <c r="QUC40"/>
      <c r="QUD40"/>
      <c r="QUE40"/>
      <c r="QUF40"/>
      <c r="QUG40"/>
      <c r="QUH40"/>
      <c r="QUI40"/>
      <c r="QUJ40"/>
      <c r="QUK40"/>
      <c r="QUL40"/>
      <c r="QUM40"/>
      <c r="QUN40"/>
      <c r="QUO40"/>
      <c r="QUP40"/>
      <c r="QUQ40"/>
      <c r="QUR40"/>
      <c r="QUS40"/>
      <c r="QUT40"/>
      <c r="QUU40"/>
      <c r="QUV40"/>
      <c r="QUW40"/>
      <c r="QUX40"/>
      <c r="QUY40"/>
      <c r="QUZ40"/>
      <c r="QVA40"/>
      <c r="QVB40"/>
      <c r="QVC40"/>
      <c r="QVD40"/>
      <c r="QVE40"/>
      <c r="QVF40"/>
      <c r="QVG40"/>
      <c r="QVH40"/>
      <c r="QVI40"/>
      <c r="QVJ40"/>
      <c r="QVK40"/>
      <c r="QVL40"/>
      <c r="QVM40"/>
      <c r="QVN40"/>
      <c r="QVO40"/>
      <c r="QVP40"/>
      <c r="QVQ40"/>
      <c r="QVR40"/>
      <c r="QVS40"/>
      <c r="QVT40"/>
      <c r="QVU40"/>
      <c r="QVV40"/>
      <c r="QVW40"/>
      <c r="QVX40"/>
      <c r="QVY40"/>
      <c r="QVZ40"/>
      <c r="QWA40"/>
      <c r="QWB40"/>
      <c r="QWC40"/>
      <c r="QWD40"/>
      <c r="QWE40"/>
      <c r="QWF40"/>
      <c r="QWG40"/>
      <c r="QWH40"/>
      <c r="QWI40"/>
      <c r="QWJ40"/>
      <c r="QWK40"/>
      <c r="QWL40"/>
      <c r="QWM40"/>
      <c r="QWN40"/>
      <c r="QWO40"/>
      <c r="QWP40"/>
      <c r="QWQ40"/>
      <c r="QWR40"/>
      <c r="QWS40"/>
      <c r="QWT40"/>
      <c r="QWU40"/>
      <c r="QWV40"/>
      <c r="QWW40"/>
      <c r="QWX40"/>
      <c r="QWY40"/>
      <c r="QWZ40"/>
      <c r="QXA40"/>
      <c r="QXB40"/>
      <c r="QXC40"/>
      <c r="QXD40"/>
      <c r="QXE40"/>
      <c r="QXF40"/>
      <c r="QXG40"/>
      <c r="QXH40"/>
      <c r="QXI40"/>
      <c r="QXJ40"/>
      <c r="QXK40"/>
      <c r="QXL40"/>
      <c r="QXM40"/>
      <c r="QXN40"/>
      <c r="QXO40"/>
      <c r="QXP40"/>
      <c r="QXQ40"/>
      <c r="QXR40"/>
      <c r="QXS40"/>
      <c r="QXT40"/>
      <c r="QXU40"/>
      <c r="QXV40"/>
      <c r="QXW40"/>
      <c r="QXX40"/>
      <c r="QXY40"/>
      <c r="QXZ40"/>
      <c r="QYA40"/>
      <c r="QYB40"/>
      <c r="QYC40"/>
      <c r="QYD40"/>
      <c r="QYE40"/>
      <c r="QYF40"/>
      <c r="QYG40"/>
      <c r="QYH40"/>
      <c r="QYI40"/>
      <c r="QYJ40"/>
      <c r="QYK40"/>
      <c r="QYL40"/>
      <c r="QYM40"/>
      <c r="QYN40"/>
      <c r="QYO40"/>
      <c r="QYP40"/>
      <c r="QYQ40"/>
      <c r="QYR40"/>
      <c r="QYS40"/>
      <c r="QYT40"/>
      <c r="QYU40"/>
      <c r="QYV40"/>
      <c r="QYW40"/>
      <c r="QYX40"/>
      <c r="QYY40"/>
      <c r="QYZ40"/>
      <c r="QZA40"/>
      <c r="QZB40"/>
      <c r="QZC40"/>
      <c r="QZD40"/>
      <c r="QZE40"/>
      <c r="QZF40"/>
      <c r="QZG40"/>
      <c r="QZH40"/>
      <c r="QZI40"/>
      <c r="QZJ40"/>
      <c r="QZK40"/>
      <c r="QZL40"/>
      <c r="QZM40"/>
      <c r="QZN40"/>
      <c r="QZO40"/>
      <c r="QZP40"/>
      <c r="QZQ40"/>
      <c r="QZR40"/>
      <c r="QZS40"/>
      <c r="QZT40"/>
      <c r="QZU40"/>
      <c r="QZV40"/>
      <c r="QZW40"/>
      <c r="QZX40"/>
      <c r="QZY40"/>
      <c r="QZZ40"/>
      <c r="RAA40"/>
      <c r="RAB40"/>
      <c r="RAC40"/>
      <c r="RAD40"/>
      <c r="RAE40"/>
      <c r="RAF40"/>
      <c r="RAG40"/>
      <c r="RAH40"/>
      <c r="RAI40"/>
      <c r="RAJ40"/>
      <c r="RAK40"/>
      <c r="RAL40"/>
      <c r="RAM40"/>
      <c r="RAN40"/>
      <c r="RAO40"/>
      <c r="RAP40"/>
      <c r="RAQ40"/>
      <c r="RAR40"/>
      <c r="RAS40"/>
      <c r="RAT40"/>
      <c r="RAU40"/>
      <c r="RAV40"/>
      <c r="RAW40"/>
      <c r="RAX40"/>
      <c r="RAY40"/>
      <c r="RAZ40"/>
      <c r="RBA40"/>
      <c r="RBB40"/>
      <c r="RBC40"/>
      <c r="RBD40"/>
      <c r="RBE40"/>
      <c r="RBF40"/>
      <c r="RBG40"/>
      <c r="RBH40"/>
      <c r="RBI40"/>
      <c r="RBJ40"/>
      <c r="RBK40"/>
      <c r="RBL40"/>
      <c r="RBM40"/>
      <c r="RBN40"/>
      <c r="RBO40"/>
      <c r="RBP40"/>
      <c r="RBQ40"/>
      <c r="RBR40"/>
      <c r="RBS40"/>
      <c r="RBT40"/>
      <c r="RBU40"/>
      <c r="RBV40"/>
      <c r="RBW40"/>
      <c r="RBX40"/>
      <c r="RBY40"/>
      <c r="RBZ40"/>
      <c r="RCA40"/>
      <c r="RCB40"/>
      <c r="RCC40"/>
      <c r="RCD40"/>
      <c r="RCE40"/>
      <c r="RCF40"/>
      <c r="RCG40"/>
      <c r="RCH40"/>
      <c r="RCI40"/>
      <c r="RCJ40"/>
      <c r="RCK40"/>
      <c r="RCL40"/>
      <c r="RCM40"/>
      <c r="RCN40"/>
      <c r="RCO40"/>
      <c r="RCP40"/>
      <c r="RCQ40"/>
      <c r="RCR40"/>
      <c r="RCS40"/>
      <c r="RCT40"/>
      <c r="RCU40"/>
      <c r="RCV40"/>
      <c r="RCW40"/>
      <c r="RCX40"/>
      <c r="RCY40"/>
      <c r="RCZ40"/>
      <c r="RDA40"/>
      <c r="RDB40"/>
      <c r="RDC40"/>
      <c r="RDD40"/>
      <c r="RDE40"/>
      <c r="RDF40"/>
      <c r="RDG40"/>
      <c r="RDH40"/>
      <c r="RDI40"/>
      <c r="RDJ40"/>
      <c r="RDK40"/>
      <c r="RDL40"/>
      <c r="RDM40"/>
      <c r="RDN40"/>
      <c r="RDO40"/>
      <c r="RDP40"/>
      <c r="RDQ40"/>
      <c r="RDR40"/>
      <c r="RDS40"/>
      <c r="RDT40"/>
      <c r="RDU40"/>
      <c r="RDV40"/>
      <c r="RDW40"/>
      <c r="RDX40"/>
      <c r="RDY40"/>
      <c r="RDZ40"/>
      <c r="REA40"/>
      <c r="REB40"/>
      <c r="REC40"/>
      <c r="RED40"/>
      <c r="REE40"/>
      <c r="REF40"/>
      <c r="REG40"/>
      <c r="REH40"/>
      <c r="REI40"/>
      <c r="REJ40"/>
      <c r="REK40"/>
      <c r="REL40"/>
      <c r="REM40"/>
      <c r="REN40"/>
      <c r="REO40"/>
      <c r="REP40"/>
      <c r="REQ40"/>
      <c r="RER40"/>
      <c r="RES40"/>
      <c r="RET40"/>
      <c r="REU40"/>
      <c r="REV40"/>
      <c r="REW40"/>
      <c r="REX40"/>
      <c r="REY40"/>
      <c r="REZ40"/>
      <c r="RFA40"/>
      <c r="RFB40"/>
      <c r="RFC40"/>
      <c r="RFD40"/>
      <c r="RFE40"/>
      <c r="RFF40"/>
      <c r="RFG40"/>
      <c r="RFH40"/>
      <c r="RFI40"/>
      <c r="RFJ40"/>
      <c r="RFK40"/>
      <c r="RFL40"/>
      <c r="RFM40"/>
      <c r="RFN40"/>
      <c r="RFO40"/>
      <c r="RFP40"/>
      <c r="RFQ40"/>
      <c r="RFR40"/>
      <c r="RFS40"/>
      <c r="RFT40"/>
      <c r="RFU40"/>
      <c r="RFV40"/>
      <c r="RFW40"/>
      <c r="RFX40"/>
      <c r="RFY40"/>
      <c r="RFZ40"/>
      <c r="RGA40"/>
      <c r="RGB40"/>
      <c r="RGC40"/>
      <c r="RGD40"/>
      <c r="RGE40"/>
      <c r="RGF40"/>
      <c r="RGG40"/>
      <c r="RGH40"/>
      <c r="RGI40"/>
      <c r="RGJ40"/>
      <c r="RGK40"/>
      <c r="RGL40"/>
      <c r="RGM40"/>
      <c r="RGN40"/>
      <c r="RGO40"/>
      <c r="RGP40"/>
      <c r="RGQ40"/>
      <c r="RGR40"/>
      <c r="RGS40"/>
      <c r="RGT40"/>
      <c r="RGU40"/>
      <c r="RGV40"/>
      <c r="RGW40"/>
      <c r="RGX40"/>
      <c r="RGY40"/>
      <c r="RGZ40"/>
      <c r="RHA40"/>
      <c r="RHB40"/>
      <c r="RHC40"/>
      <c r="RHD40"/>
      <c r="RHE40"/>
      <c r="RHF40"/>
      <c r="RHG40"/>
      <c r="RHH40"/>
      <c r="RHI40"/>
      <c r="RHJ40"/>
      <c r="RHK40"/>
      <c r="RHL40"/>
      <c r="RHM40"/>
      <c r="RHN40"/>
      <c r="RHO40"/>
      <c r="RHP40"/>
      <c r="RHQ40"/>
      <c r="RHR40"/>
      <c r="RHS40"/>
      <c r="RHT40"/>
      <c r="RHU40"/>
      <c r="RHV40"/>
      <c r="RHW40"/>
      <c r="RHX40"/>
      <c r="RHY40"/>
      <c r="RHZ40"/>
      <c r="RIA40"/>
      <c r="RIB40"/>
      <c r="RIC40"/>
      <c r="RID40"/>
      <c r="RIE40"/>
      <c r="RIF40"/>
      <c r="RIG40"/>
      <c r="RIH40"/>
      <c r="RII40"/>
      <c r="RIJ40"/>
      <c r="RIK40"/>
      <c r="RIL40"/>
      <c r="RIM40"/>
      <c r="RIN40"/>
      <c r="RIO40"/>
      <c r="RIP40"/>
      <c r="RIQ40"/>
      <c r="RIR40"/>
      <c r="RIS40"/>
      <c r="RIT40"/>
      <c r="RIU40"/>
      <c r="RIV40"/>
      <c r="RIW40"/>
      <c r="RIX40"/>
      <c r="RIY40"/>
      <c r="RIZ40"/>
      <c r="RJA40"/>
      <c r="RJB40"/>
      <c r="RJC40"/>
      <c r="RJD40"/>
      <c r="RJE40"/>
      <c r="RJF40"/>
      <c r="RJG40"/>
      <c r="RJH40"/>
      <c r="RJI40"/>
      <c r="RJJ40"/>
      <c r="RJK40"/>
      <c r="RJL40"/>
      <c r="RJM40"/>
      <c r="RJN40"/>
      <c r="RJO40"/>
      <c r="RJP40"/>
      <c r="RJQ40"/>
      <c r="RJR40"/>
      <c r="RJS40"/>
      <c r="RJT40"/>
      <c r="RJU40"/>
      <c r="RJV40"/>
      <c r="RJW40"/>
      <c r="RJX40"/>
      <c r="RJY40"/>
      <c r="RJZ40"/>
      <c r="RKA40"/>
      <c r="RKB40"/>
      <c r="RKC40"/>
      <c r="RKD40"/>
      <c r="RKE40"/>
      <c r="RKF40"/>
      <c r="RKG40"/>
      <c r="RKH40"/>
      <c r="RKI40"/>
      <c r="RKJ40"/>
      <c r="RKK40"/>
      <c r="RKL40"/>
      <c r="RKM40"/>
      <c r="RKN40"/>
      <c r="RKO40"/>
      <c r="RKP40"/>
      <c r="RKQ40"/>
      <c r="RKR40"/>
      <c r="RKS40"/>
      <c r="RKT40"/>
      <c r="RKU40"/>
      <c r="RKV40"/>
      <c r="RKW40"/>
      <c r="RKX40"/>
      <c r="RKY40"/>
      <c r="RKZ40"/>
      <c r="RLA40"/>
      <c r="RLB40"/>
      <c r="RLC40"/>
      <c r="RLD40"/>
      <c r="RLE40"/>
      <c r="RLF40"/>
      <c r="RLG40"/>
      <c r="RLH40"/>
      <c r="RLI40"/>
      <c r="RLJ40"/>
      <c r="RLK40"/>
      <c r="RLL40"/>
      <c r="RLM40"/>
      <c r="RLN40"/>
      <c r="RLO40"/>
      <c r="RLP40"/>
      <c r="RLQ40"/>
      <c r="RLR40"/>
      <c r="RLS40"/>
      <c r="RLT40"/>
      <c r="RLU40"/>
      <c r="RLV40"/>
      <c r="RLW40"/>
      <c r="RLX40"/>
      <c r="RLY40"/>
      <c r="RLZ40"/>
      <c r="RMA40"/>
      <c r="RMB40"/>
      <c r="RMC40"/>
      <c r="RMD40"/>
      <c r="RME40"/>
      <c r="RMF40"/>
      <c r="RMG40"/>
      <c r="RMH40"/>
      <c r="RMI40"/>
      <c r="RMJ40"/>
      <c r="RMK40"/>
      <c r="RML40"/>
      <c r="RMM40"/>
      <c r="RMN40"/>
      <c r="RMO40"/>
      <c r="RMP40"/>
      <c r="RMQ40"/>
      <c r="RMR40"/>
      <c r="RMS40"/>
      <c r="RMT40"/>
      <c r="RMU40"/>
      <c r="RMV40"/>
      <c r="RMW40"/>
      <c r="RMX40"/>
      <c r="RMY40"/>
      <c r="RMZ40"/>
      <c r="RNA40"/>
      <c r="RNB40"/>
      <c r="RNC40"/>
      <c r="RND40"/>
      <c r="RNE40"/>
      <c r="RNF40"/>
      <c r="RNG40"/>
      <c r="RNH40"/>
      <c r="RNI40"/>
      <c r="RNJ40"/>
      <c r="RNK40"/>
      <c r="RNL40"/>
      <c r="RNM40"/>
      <c r="RNN40"/>
      <c r="RNO40"/>
      <c r="RNP40"/>
      <c r="RNQ40"/>
      <c r="RNR40"/>
      <c r="RNS40"/>
      <c r="RNT40"/>
      <c r="RNU40"/>
      <c r="RNV40"/>
      <c r="RNW40"/>
      <c r="RNX40"/>
      <c r="RNY40"/>
      <c r="RNZ40"/>
      <c r="ROA40"/>
      <c r="ROB40"/>
      <c r="ROC40"/>
      <c r="ROD40"/>
      <c r="ROE40"/>
      <c r="ROF40"/>
      <c r="ROG40"/>
      <c r="ROH40"/>
      <c r="ROI40"/>
      <c r="ROJ40"/>
      <c r="ROK40"/>
      <c r="ROL40"/>
      <c r="ROM40"/>
      <c r="RON40"/>
      <c r="ROO40"/>
      <c r="ROP40"/>
      <c r="ROQ40"/>
      <c r="ROR40"/>
      <c r="ROS40"/>
      <c r="ROT40"/>
      <c r="ROU40"/>
      <c r="ROV40"/>
      <c r="ROW40"/>
      <c r="ROX40"/>
      <c r="ROY40"/>
      <c r="ROZ40"/>
      <c r="RPA40"/>
      <c r="RPB40"/>
      <c r="RPC40"/>
      <c r="RPD40"/>
      <c r="RPE40"/>
      <c r="RPF40"/>
      <c r="RPG40"/>
      <c r="RPH40"/>
      <c r="RPI40"/>
      <c r="RPJ40"/>
      <c r="RPK40"/>
      <c r="RPL40"/>
      <c r="RPM40"/>
      <c r="RPN40"/>
      <c r="RPO40"/>
      <c r="RPP40"/>
      <c r="RPQ40"/>
      <c r="RPR40"/>
      <c r="RPS40"/>
      <c r="RPT40"/>
      <c r="RPU40"/>
      <c r="RPV40"/>
      <c r="RPW40"/>
      <c r="RPX40"/>
      <c r="RPY40"/>
      <c r="RPZ40"/>
      <c r="RQA40"/>
      <c r="RQB40"/>
      <c r="RQC40"/>
      <c r="RQD40"/>
      <c r="RQE40"/>
      <c r="RQF40"/>
      <c r="RQG40"/>
      <c r="RQH40"/>
      <c r="RQI40"/>
      <c r="RQJ40"/>
      <c r="RQK40"/>
      <c r="RQL40"/>
      <c r="RQM40"/>
      <c r="RQN40"/>
      <c r="RQO40"/>
      <c r="RQP40"/>
      <c r="RQQ40"/>
      <c r="RQR40"/>
      <c r="RQS40"/>
      <c r="RQT40"/>
      <c r="RQU40"/>
      <c r="RQV40"/>
      <c r="RQW40"/>
      <c r="RQX40"/>
      <c r="RQY40"/>
      <c r="RQZ40"/>
      <c r="RRA40"/>
      <c r="RRB40"/>
      <c r="RRC40"/>
      <c r="RRD40"/>
      <c r="RRE40"/>
      <c r="RRF40"/>
      <c r="RRG40"/>
      <c r="RRH40"/>
      <c r="RRI40"/>
      <c r="RRJ40"/>
      <c r="RRK40"/>
      <c r="RRL40"/>
      <c r="RRM40"/>
      <c r="RRN40"/>
      <c r="RRO40"/>
      <c r="RRP40"/>
      <c r="RRQ40"/>
      <c r="RRR40"/>
      <c r="RRS40"/>
      <c r="RRT40"/>
      <c r="RRU40"/>
      <c r="RRV40"/>
      <c r="RRW40"/>
      <c r="RRX40"/>
      <c r="RRY40"/>
      <c r="RRZ40"/>
      <c r="RSA40"/>
      <c r="RSB40"/>
      <c r="RSC40"/>
      <c r="RSD40"/>
      <c r="RSE40"/>
      <c r="RSF40"/>
      <c r="RSG40"/>
      <c r="RSH40"/>
      <c r="RSI40"/>
      <c r="RSJ40"/>
      <c r="RSK40"/>
      <c r="RSL40"/>
      <c r="RSM40"/>
      <c r="RSN40"/>
      <c r="RSO40"/>
      <c r="RSP40"/>
      <c r="RSQ40"/>
      <c r="RSR40"/>
      <c r="RSS40"/>
      <c r="RST40"/>
      <c r="RSU40"/>
      <c r="RSV40"/>
      <c r="RSW40"/>
      <c r="RSX40"/>
      <c r="RSY40"/>
      <c r="RSZ40"/>
      <c r="RTA40"/>
      <c r="RTB40"/>
      <c r="RTC40"/>
      <c r="RTD40"/>
      <c r="RTE40"/>
      <c r="RTF40"/>
      <c r="RTG40"/>
      <c r="RTH40"/>
      <c r="RTI40"/>
      <c r="RTJ40"/>
      <c r="RTK40"/>
      <c r="RTL40"/>
      <c r="RTM40"/>
      <c r="RTN40"/>
      <c r="RTO40"/>
      <c r="RTP40"/>
      <c r="RTQ40"/>
      <c r="RTR40"/>
      <c r="RTS40"/>
      <c r="RTT40"/>
      <c r="RTU40"/>
      <c r="RTV40"/>
      <c r="RTW40"/>
      <c r="RTX40"/>
      <c r="RTY40"/>
      <c r="RTZ40"/>
      <c r="RUA40"/>
      <c r="RUB40"/>
      <c r="RUC40"/>
      <c r="RUD40"/>
      <c r="RUE40"/>
      <c r="RUF40"/>
      <c r="RUG40"/>
      <c r="RUH40"/>
      <c r="RUI40"/>
      <c r="RUJ40"/>
      <c r="RUK40"/>
      <c r="RUL40"/>
      <c r="RUM40"/>
      <c r="RUN40"/>
      <c r="RUO40"/>
      <c r="RUP40"/>
      <c r="RUQ40"/>
      <c r="RUR40"/>
      <c r="RUS40"/>
      <c r="RUT40"/>
      <c r="RUU40"/>
      <c r="RUV40"/>
      <c r="RUW40"/>
      <c r="RUX40"/>
      <c r="RUY40"/>
      <c r="RUZ40"/>
      <c r="RVA40"/>
      <c r="RVB40"/>
      <c r="RVC40"/>
      <c r="RVD40"/>
      <c r="RVE40"/>
      <c r="RVF40"/>
      <c r="RVG40"/>
      <c r="RVH40"/>
      <c r="RVI40"/>
      <c r="RVJ40"/>
      <c r="RVK40"/>
      <c r="RVL40"/>
      <c r="RVM40"/>
      <c r="RVN40"/>
      <c r="RVO40"/>
      <c r="RVP40"/>
      <c r="RVQ40"/>
      <c r="RVR40"/>
      <c r="RVS40"/>
      <c r="RVT40"/>
      <c r="RVU40"/>
      <c r="RVV40"/>
      <c r="RVW40"/>
      <c r="RVX40"/>
      <c r="RVY40"/>
      <c r="RVZ40"/>
      <c r="RWA40"/>
      <c r="RWB40"/>
      <c r="RWC40"/>
      <c r="RWD40"/>
      <c r="RWE40"/>
      <c r="RWF40"/>
      <c r="RWG40"/>
      <c r="RWH40"/>
      <c r="RWI40"/>
      <c r="RWJ40"/>
      <c r="RWK40"/>
      <c r="RWL40"/>
      <c r="RWM40"/>
      <c r="RWN40"/>
      <c r="RWO40"/>
      <c r="RWP40"/>
      <c r="RWQ40"/>
      <c r="RWR40"/>
      <c r="RWS40"/>
      <c r="RWT40"/>
      <c r="RWU40"/>
      <c r="RWV40"/>
      <c r="RWW40"/>
      <c r="RWX40"/>
      <c r="RWY40"/>
      <c r="RWZ40"/>
      <c r="RXA40"/>
      <c r="RXB40"/>
      <c r="RXC40"/>
      <c r="RXD40"/>
      <c r="RXE40"/>
      <c r="RXF40"/>
      <c r="RXG40"/>
      <c r="RXH40"/>
      <c r="RXI40"/>
      <c r="RXJ40"/>
      <c r="RXK40"/>
      <c r="RXL40"/>
      <c r="RXM40"/>
      <c r="RXN40"/>
      <c r="RXO40"/>
      <c r="RXP40"/>
      <c r="RXQ40"/>
      <c r="RXR40"/>
      <c r="RXS40"/>
      <c r="RXT40"/>
      <c r="RXU40"/>
      <c r="RXV40"/>
      <c r="RXW40"/>
      <c r="RXX40"/>
      <c r="RXY40"/>
      <c r="RXZ40"/>
      <c r="RYA40"/>
      <c r="RYB40"/>
      <c r="RYC40"/>
      <c r="RYD40"/>
      <c r="RYE40"/>
      <c r="RYF40"/>
      <c r="RYG40"/>
      <c r="RYH40"/>
      <c r="RYI40"/>
      <c r="RYJ40"/>
      <c r="RYK40"/>
      <c r="RYL40"/>
      <c r="RYM40"/>
      <c r="RYN40"/>
      <c r="RYO40"/>
      <c r="RYP40"/>
      <c r="RYQ40"/>
      <c r="RYR40"/>
      <c r="RYS40"/>
      <c r="RYT40"/>
      <c r="RYU40"/>
      <c r="RYV40"/>
      <c r="RYW40"/>
      <c r="RYX40"/>
      <c r="RYY40"/>
      <c r="RYZ40"/>
      <c r="RZA40"/>
      <c r="RZB40"/>
      <c r="RZC40"/>
      <c r="RZD40"/>
      <c r="RZE40"/>
      <c r="RZF40"/>
      <c r="RZG40"/>
      <c r="RZH40"/>
      <c r="RZI40"/>
      <c r="RZJ40"/>
      <c r="RZK40"/>
      <c r="RZL40"/>
      <c r="RZM40"/>
      <c r="RZN40"/>
      <c r="RZO40"/>
      <c r="RZP40"/>
      <c r="RZQ40"/>
      <c r="RZR40"/>
      <c r="RZS40"/>
      <c r="RZT40"/>
      <c r="RZU40"/>
      <c r="RZV40"/>
      <c r="RZW40"/>
      <c r="RZX40"/>
      <c r="RZY40"/>
      <c r="RZZ40"/>
      <c r="SAA40"/>
      <c r="SAB40"/>
      <c r="SAC40"/>
      <c r="SAD40"/>
      <c r="SAE40"/>
      <c r="SAF40"/>
      <c r="SAG40"/>
      <c r="SAH40"/>
      <c r="SAI40"/>
      <c r="SAJ40"/>
      <c r="SAK40"/>
      <c r="SAL40"/>
      <c r="SAM40"/>
      <c r="SAN40"/>
      <c r="SAO40"/>
      <c r="SAP40"/>
      <c r="SAQ40"/>
      <c r="SAR40"/>
      <c r="SAS40"/>
      <c r="SAT40"/>
      <c r="SAU40"/>
      <c r="SAV40"/>
      <c r="SAW40"/>
      <c r="SAX40"/>
      <c r="SAY40"/>
      <c r="SAZ40"/>
      <c r="SBA40"/>
      <c r="SBB40"/>
      <c r="SBC40"/>
      <c r="SBD40"/>
      <c r="SBE40"/>
      <c r="SBF40"/>
      <c r="SBG40"/>
      <c r="SBH40"/>
      <c r="SBI40"/>
      <c r="SBJ40"/>
      <c r="SBK40"/>
      <c r="SBL40"/>
      <c r="SBM40"/>
      <c r="SBN40"/>
      <c r="SBO40"/>
      <c r="SBP40"/>
      <c r="SBQ40"/>
      <c r="SBR40"/>
      <c r="SBS40"/>
      <c r="SBT40"/>
      <c r="SBU40"/>
      <c r="SBV40"/>
      <c r="SBW40"/>
      <c r="SBX40"/>
      <c r="SBY40"/>
      <c r="SBZ40"/>
      <c r="SCA40"/>
      <c r="SCB40"/>
      <c r="SCC40"/>
      <c r="SCD40"/>
      <c r="SCE40"/>
      <c r="SCF40"/>
      <c r="SCG40"/>
      <c r="SCH40"/>
      <c r="SCI40"/>
      <c r="SCJ40"/>
      <c r="SCK40"/>
      <c r="SCL40"/>
      <c r="SCM40"/>
      <c r="SCN40"/>
      <c r="SCO40"/>
      <c r="SCP40"/>
      <c r="SCQ40"/>
      <c r="SCR40"/>
      <c r="SCS40"/>
      <c r="SCT40"/>
      <c r="SCU40"/>
      <c r="SCV40"/>
      <c r="SCW40"/>
      <c r="SCX40"/>
      <c r="SCY40"/>
      <c r="SCZ40"/>
      <c r="SDA40"/>
      <c r="SDB40"/>
      <c r="SDC40"/>
      <c r="SDD40"/>
      <c r="SDE40"/>
      <c r="SDF40"/>
      <c r="SDG40"/>
      <c r="SDH40"/>
      <c r="SDI40"/>
      <c r="SDJ40"/>
      <c r="SDK40"/>
      <c r="SDL40"/>
      <c r="SDM40"/>
      <c r="SDN40"/>
      <c r="SDO40"/>
      <c r="SDP40"/>
      <c r="SDQ40"/>
      <c r="SDR40"/>
      <c r="SDS40"/>
      <c r="SDT40"/>
      <c r="SDU40"/>
      <c r="SDV40"/>
      <c r="SDW40"/>
      <c r="SDX40"/>
      <c r="SDY40"/>
      <c r="SDZ40"/>
      <c r="SEA40"/>
      <c r="SEB40"/>
      <c r="SEC40"/>
      <c r="SED40"/>
      <c r="SEE40"/>
      <c r="SEF40"/>
      <c r="SEG40"/>
      <c r="SEH40"/>
      <c r="SEI40"/>
      <c r="SEJ40"/>
      <c r="SEK40"/>
      <c r="SEL40"/>
      <c r="SEM40"/>
      <c r="SEN40"/>
      <c r="SEO40"/>
      <c r="SEP40"/>
      <c r="SEQ40"/>
      <c r="SER40"/>
      <c r="SES40"/>
      <c r="SET40"/>
      <c r="SEU40"/>
      <c r="SEV40"/>
      <c r="SEW40"/>
      <c r="SEX40"/>
      <c r="SEY40"/>
      <c r="SEZ40"/>
      <c r="SFA40"/>
      <c r="SFB40"/>
      <c r="SFC40"/>
      <c r="SFD40"/>
      <c r="SFE40"/>
      <c r="SFF40"/>
      <c r="SFG40"/>
      <c r="SFH40"/>
      <c r="SFI40"/>
      <c r="SFJ40"/>
      <c r="SFK40"/>
      <c r="SFL40"/>
      <c r="SFM40"/>
      <c r="SFN40"/>
      <c r="SFO40"/>
      <c r="SFP40"/>
      <c r="SFQ40"/>
      <c r="SFR40"/>
      <c r="SFS40"/>
      <c r="SFT40"/>
      <c r="SFU40"/>
      <c r="SFV40"/>
      <c r="SFW40"/>
      <c r="SFX40"/>
      <c r="SFY40"/>
      <c r="SFZ40"/>
      <c r="SGA40"/>
      <c r="SGB40"/>
      <c r="SGC40"/>
      <c r="SGD40"/>
      <c r="SGE40"/>
      <c r="SGF40"/>
      <c r="SGG40"/>
      <c r="SGH40"/>
      <c r="SGI40"/>
      <c r="SGJ40"/>
      <c r="SGK40"/>
      <c r="SGL40"/>
      <c r="SGM40"/>
      <c r="SGN40"/>
      <c r="SGO40"/>
      <c r="SGP40"/>
      <c r="SGQ40"/>
      <c r="SGR40"/>
      <c r="SGS40"/>
      <c r="SGT40"/>
      <c r="SGU40"/>
      <c r="SGV40"/>
      <c r="SGW40"/>
      <c r="SGX40"/>
      <c r="SGY40"/>
      <c r="SGZ40"/>
      <c r="SHA40"/>
      <c r="SHB40"/>
      <c r="SHC40"/>
      <c r="SHD40"/>
      <c r="SHE40"/>
      <c r="SHF40"/>
      <c r="SHG40"/>
      <c r="SHH40"/>
      <c r="SHI40"/>
      <c r="SHJ40"/>
      <c r="SHK40"/>
      <c r="SHL40"/>
      <c r="SHM40"/>
      <c r="SHN40"/>
      <c r="SHO40"/>
      <c r="SHP40"/>
      <c r="SHQ40"/>
      <c r="SHR40"/>
      <c r="SHS40"/>
      <c r="SHT40"/>
      <c r="SHU40"/>
      <c r="SHV40"/>
      <c r="SHW40"/>
      <c r="SHX40"/>
      <c r="SHY40"/>
      <c r="SHZ40"/>
      <c r="SIA40"/>
      <c r="SIB40"/>
      <c r="SIC40"/>
      <c r="SID40"/>
      <c r="SIE40"/>
      <c r="SIF40"/>
      <c r="SIG40"/>
      <c r="SIH40"/>
      <c r="SII40"/>
      <c r="SIJ40"/>
      <c r="SIK40"/>
      <c r="SIL40"/>
      <c r="SIM40"/>
      <c r="SIN40"/>
      <c r="SIO40"/>
      <c r="SIP40"/>
      <c r="SIQ40"/>
      <c r="SIR40"/>
      <c r="SIS40"/>
      <c r="SIT40"/>
      <c r="SIU40"/>
      <c r="SIV40"/>
      <c r="SIW40"/>
      <c r="SIX40"/>
      <c r="SIY40"/>
      <c r="SIZ40"/>
      <c r="SJA40"/>
      <c r="SJB40"/>
      <c r="SJC40"/>
      <c r="SJD40"/>
      <c r="SJE40"/>
      <c r="SJF40"/>
      <c r="SJG40"/>
      <c r="SJH40"/>
      <c r="SJI40"/>
      <c r="SJJ40"/>
      <c r="SJK40"/>
      <c r="SJL40"/>
      <c r="SJM40"/>
      <c r="SJN40"/>
      <c r="SJO40"/>
      <c r="SJP40"/>
      <c r="SJQ40"/>
      <c r="SJR40"/>
      <c r="SJS40"/>
      <c r="SJT40"/>
      <c r="SJU40"/>
      <c r="SJV40"/>
      <c r="SJW40"/>
      <c r="SJX40"/>
      <c r="SJY40"/>
      <c r="SJZ40"/>
      <c r="SKA40"/>
      <c r="SKB40"/>
      <c r="SKC40"/>
      <c r="SKD40"/>
      <c r="SKE40"/>
      <c r="SKF40"/>
      <c r="SKG40"/>
      <c r="SKH40"/>
      <c r="SKI40"/>
      <c r="SKJ40"/>
      <c r="SKK40"/>
      <c r="SKL40"/>
      <c r="SKM40"/>
      <c r="SKN40"/>
      <c r="SKO40"/>
      <c r="SKP40"/>
      <c r="SKQ40"/>
      <c r="SKR40"/>
      <c r="SKS40"/>
      <c r="SKT40"/>
      <c r="SKU40"/>
      <c r="SKV40"/>
      <c r="SKW40"/>
      <c r="SKX40"/>
      <c r="SKY40"/>
      <c r="SKZ40"/>
      <c r="SLA40"/>
      <c r="SLB40"/>
      <c r="SLC40"/>
      <c r="SLD40"/>
      <c r="SLE40"/>
      <c r="SLF40"/>
      <c r="SLG40"/>
      <c r="SLH40"/>
      <c r="SLI40"/>
      <c r="SLJ40"/>
      <c r="SLK40"/>
      <c r="SLL40"/>
      <c r="SLM40"/>
      <c r="SLN40"/>
      <c r="SLO40"/>
      <c r="SLP40"/>
      <c r="SLQ40"/>
      <c r="SLR40"/>
      <c r="SLS40"/>
      <c r="SLT40"/>
      <c r="SLU40"/>
      <c r="SLV40"/>
      <c r="SLW40"/>
      <c r="SLX40"/>
      <c r="SLY40"/>
      <c r="SLZ40"/>
      <c r="SMA40"/>
      <c r="SMB40"/>
      <c r="SMC40"/>
      <c r="SMD40"/>
      <c r="SME40"/>
      <c r="SMF40"/>
      <c r="SMG40"/>
      <c r="SMH40"/>
      <c r="SMI40"/>
      <c r="SMJ40"/>
      <c r="SMK40"/>
      <c r="SML40"/>
      <c r="SMM40"/>
      <c r="SMN40"/>
      <c r="SMO40"/>
      <c r="SMP40"/>
      <c r="SMQ40"/>
      <c r="SMR40"/>
      <c r="SMS40"/>
      <c r="SMT40"/>
      <c r="SMU40"/>
      <c r="SMV40"/>
      <c r="SMW40"/>
      <c r="SMX40"/>
      <c r="SMY40"/>
      <c r="SMZ40"/>
      <c r="SNA40"/>
      <c r="SNB40"/>
      <c r="SNC40"/>
      <c r="SND40"/>
      <c r="SNE40"/>
      <c r="SNF40"/>
      <c r="SNG40"/>
      <c r="SNH40"/>
      <c r="SNI40"/>
      <c r="SNJ40"/>
      <c r="SNK40"/>
      <c r="SNL40"/>
      <c r="SNM40"/>
      <c r="SNN40"/>
      <c r="SNO40"/>
      <c r="SNP40"/>
      <c r="SNQ40"/>
      <c r="SNR40"/>
      <c r="SNS40"/>
      <c r="SNT40"/>
      <c r="SNU40"/>
      <c r="SNV40"/>
      <c r="SNW40"/>
      <c r="SNX40"/>
      <c r="SNY40"/>
      <c r="SNZ40"/>
      <c r="SOA40"/>
      <c r="SOB40"/>
      <c r="SOC40"/>
      <c r="SOD40"/>
      <c r="SOE40"/>
      <c r="SOF40"/>
      <c r="SOG40"/>
      <c r="SOH40"/>
      <c r="SOI40"/>
      <c r="SOJ40"/>
      <c r="SOK40"/>
      <c r="SOL40"/>
      <c r="SOM40"/>
      <c r="SON40"/>
      <c r="SOO40"/>
      <c r="SOP40"/>
      <c r="SOQ40"/>
      <c r="SOR40"/>
      <c r="SOS40"/>
      <c r="SOT40"/>
      <c r="SOU40"/>
      <c r="SOV40"/>
      <c r="SOW40"/>
      <c r="SOX40"/>
      <c r="SOY40"/>
      <c r="SOZ40"/>
      <c r="SPA40"/>
      <c r="SPB40"/>
      <c r="SPC40"/>
      <c r="SPD40"/>
      <c r="SPE40"/>
      <c r="SPF40"/>
      <c r="SPG40"/>
      <c r="SPH40"/>
      <c r="SPI40"/>
      <c r="SPJ40"/>
      <c r="SPK40"/>
      <c r="SPL40"/>
      <c r="SPM40"/>
      <c r="SPN40"/>
      <c r="SPO40"/>
      <c r="SPP40"/>
      <c r="SPQ40"/>
      <c r="SPR40"/>
      <c r="SPS40"/>
      <c r="SPT40"/>
      <c r="SPU40"/>
      <c r="SPV40"/>
      <c r="SPW40"/>
      <c r="SPX40"/>
      <c r="SPY40"/>
      <c r="SPZ40"/>
      <c r="SQA40"/>
      <c r="SQB40"/>
      <c r="SQC40"/>
      <c r="SQD40"/>
      <c r="SQE40"/>
      <c r="SQF40"/>
      <c r="SQG40"/>
      <c r="SQH40"/>
      <c r="SQI40"/>
      <c r="SQJ40"/>
      <c r="SQK40"/>
      <c r="SQL40"/>
      <c r="SQM40"/>
      <c r="SQN40"/>
      <c r="SQO40"/>
      <c r="SQP40"/>
      <c r="SQQ40"/>
      <c r="SQR40"/>
      <c r="SQS40"/>
      <c r="SQT40"/>
      <c r="SQU40"/>
      <c r="SQV40"/>
      <c r="SQW40"/>
      <c r="SQX40"/>
      <c r="SQY40"/>
      <c r="SQZ40"/>
      <c r="SRA40"/>
      <c r="SRB40"/>
      <c r="SRC40"/>
      <c r="SRD40"/>
      <c r="SRE40"/>
      <c r="SRF40"/>
      <c r="SRG40"/>
      <c r="SRH40"/>
      <c r="SRI40"/>
      <c r="SRJ40"/>
      <c r="SRK40"/>
      <c r="SRL40"/>
      <c r="SRM40"/>
      <c r="SRN40"/>
      <c r="SRO40"/>
      <c r="SRP40"/>
      <c r="SRQ40"/>
      <c r="SRR40"/>
      <c r="SRS40"/>
      <c r="SRT40"/>
      <c r="SRU40"/>
      <c r="SRV40"/>
      <c r="SRW40"/>
      <c r="SRX40"/>
      <c r="SRY40"/>
      <c r="SRZ40"/>
      <c r="SSA40"/>
      <c r="SSB40"/>
      <c r="SSC40"/>
      <c r="SSD40"/>
      <c r="SSE40"/>
      <c r="SSF40"/>
      <c r="SSG40"/>
      <c r="SSH40"/>
      <c r="SSI40"/>
      <c r="SSJ40"/>
      <c r="SSK40"/>
      <c r="SSL40"/>
      <c r="SSM40"/>
      <c r="SSN40"/>
      <c r="SSO40"/>
      <c r="SSP40"/>
      <c r="SSQ40"/>
      <c r="SSR40"/>
      <c r="SSS40"/>
      <c r="SST40"/>
      <c r="SSU40"/>
      <c r="SSV40"/>
      <c r="SSW40"/>
      <c r="SSX40"/>
      <c r="SSY40"/>
      <c r="SSZ40"/>
      <c r="STA40"/>
      <c r="STB40"/>
      <c r="STC40"/>
      <c r="STD40"/>
      <c r="STE40"/>
      <c r="STF40"/>
      <c r="STG40"/>
      <c r="STH40"/>
      <c r="STI40"/>
      <c r="STJ40"/>
      <c r="STK40"/>
      <c r="STL40"/>
      <c r="STM40"/>
      <c r="STN40"/>
      <c r="STO40"/>
      <c r="STP40"/>
      <c r="STQ40"/>
      <c r="STR40"/>
      <c r="STS40"/>
      <c r="STT40"/>
      <c r="STU40"/>
      <c r="STV40"/>
      <c r="STW40"/>
      <c r="STX40"/>
      <c r="STY40"/>
      <c r="STZ40"/>
      <c r="SUA40"/>
      <c r="SUB40"/>
      <c r="SUC40"/>
      <c r="SUD40"/>
      <c r="SUE40"/>
      <c r="SUF40"/>
      <c r="SUG40"/>
      <c r="SUH40"/>
      <c r="SUI40"/>
      <c r="SUJ40"/>
      <c r="SUK40"/>
      <c r="SUL40"/>
      <c r="SUM40"/>
      <c r="SUN40"/>
      <c r="SUO40"/>
      <c r="SUP40"/>
      <c r="SUQ40"/>
      <c r="SUR40"/>
      <c r="SUS40"/>
      <c r="SUT40"/>
      <c r="SUU40"/>
      <c r="SUV40"/>
      <c r="SUW40"/>
      <c r="SUX40"/>
      <c r="SUY40"/>
      <c r="SUZ40"/>
      <c r="SVA40"/>
      <c r="SVB40"/>
      <c r="SVC40"/>
      <c r="SVD40"/>
      <c r="SVE40"/>
      <c r="SVF40"/>
      <c r="SVG40"/>
      <c r="SVH40"/>
      <c r="SVI40"/>
      <c r="SVJ40"/>
      <c r="SVK40"/>
      <c r="SVL40"/>
      <c r="SVM40"/>
      <c r="SVN40"/>
      <c r="SVO40"/>
      <c r="SVP40"/>
      <c r="SVQ40"/>
      <c r="SVR40"/>
      <c r="SVS40"/>
      <c r="SVT40"/>
      <c r="SVU40"/>
      <c r="SVV40"/>
      <c r="SVW40"/>
      <c r="SVX40"/>
      <c r="SVY40"/>
      <c r="SVZ40"/>
      <c r="SWA40"/>
      <c r="SWB40"/>
      <c r="SWC40"/>
      <c r="SWD40"/>
      <c r="SWE40"/>
      <c r="SWF40"/>
      <c r="SWG40"/>
      <c r="SWH40"/>
      <c r="SWI40"/>
      <c r="SWJ40"/>
      <c r="SWK40"/>
      <c r="SWL40"/>
      <c r="SWM40"/>
      <c r="SWN40"/>
      <c r="SWO40"/>
      <c r="SWP40"/>
      <c r="SWQ40"/>
      <c r="SWR40"/>
      <c r="SWS40"/>
      <c r="SWT40"/>
      <c r="SWU40"/>
      <c r="SWV40"/>
      <c r="SWW40"/>
      <c r="SWX40"/>
      <c r="SWY40"/>
      <c r="SWZ40"/>
      <c r="SXA40"/>
      <c r="SXB40"/>
      <c r="SXC40"/>
      <c r="SXD40"/>
      <c r="SXE40"/>
      <c r="SXF40"/>
      <c r="SXG40"/>
      <c r="SXH40"/>
      <c r="SXI40"/>
      <c r="SXJ40"/>
      <c r="SXK40"/>
      <c r="SXL40"/>
      <c r="SXM40"/>
      <c r="SXN40"/>
      <c r="SXO40"/>
      <c r="SXP40"/>
      <c r="SXQ40"/>
      <c r="SXR40"/>
      <c r="SXS40"/>
      <c r="SXT40"/>
      <c r="SXU40"/>
      <c r="SXV40"/>
      <c r="SXW40"/>
      <c r="SXX40"/>
      <c r="SXY40"/>
      <c r="SXZ40"/>
      <c r="SYA40"/>
      <c r="SYB40"/>
      <c r="SYC40"/>
      <c r="SYD40"/>
      <c r="SYE40"/>
      <c r="SYF40"/>
      <c r="SYG40"/>
      <c r="SYH40"/>
      <c r="SYI40"/>
      <c r="SYJ40"/>
      <c r="SYK40"/>
      <c r="SYL40"/>
      <c r="SYM40"/>
      <c r="SYN40"/>
      <c r="SYO40"/>
      <c r="SYP40"/>
      <c r="SYQ40"/>
      <c r="SYR40"/>
      <c r="SYS40"/>
      <c r="SYT40"/>
      <c r="SYU40"/>
      <c r="SYV40"/>
      <c r="SYW40"/>
      <c r="SYX40"/>
      <c r="SYY40"/>
      <c r="SYZ40"/>
      <c r="SZA40"/>
      <c r="SZB40"/>
      <c r="SZC40"/>
      <c r="SZD40"/>
      <c r="SZE40"/>
      <c r="SZF40"/>
      <c r="SZG40"/>
      <c r="SZH40"/>
      <c r="SZI40"/>
      <c r="SZJ40"/>
      <c r="SZK40"/>
      <c r="SZL40"/>
      <c r="SZM40"/>
      <c r="SZN40"/>
      <c r="SZO40"/>
      <c r="SZP40"/>
      <c r="SZQ40"/>
      <c r="SZR40"/>
      <c r="SZS40"/>
      <c r="SZT40"/>
      <c r="SZU40"/>
      <c r="SZV40"/>
      <c r="SZW40"/>
      <c r="SZX40"/>
      <c r="SZY40"/>
      <c r="SZZ40"/>
      <c r="TAA40"/>
      <c r="TAB40"/>
      <c r="TAC40"/>
      <c r="TAD40"/>
      <c r="TAE40"/>
      <c r="TAF40"/>
      <c r="TAG40"/>
      <c r="TAH40"/>
      <c r="TAI40"/>
      <c r="TAJ40"/>
      <c r="TAK40"/>
      <c r="TAL40"/>
      <c r="TAM40"/>
      <c r="TAN40"/>
      <c r="TAO40"/>
      <c r="TAP40"/>
      <c r="TAQ40"/>
      <c r="TAR40"/>
      <c r="TAS40"/>
      <c r="TAT40"/>
      <c r="TAU40"/>
      <c r="TAV40"/>
      <c r="TAW40"/>
      <c r="TAX40"/>
      <c r="TAY40"/>
      <c r="TAZ40"/>
      <c r="TBA40"/>
      <c r="TBB40"/>
      <c r="TBC40"/>
      <c r="TBD40"/>
      <c r="TBE40"/>
      <c r="TBF40"/>
      <c r="TBG40"/>
      <c r="TBH40"/>
      <c r="TBI40"/>
      <c r="TBJ40"/>
      <c r="TBK40"/>
      <c r="TBL40"/>
      <c r="TBM40"/>
      <c r="TBN40"/>
      <c r="TBO40"/>
      <c r="TBP40"/>
      <c r="TBQ40"/>
      <c r="TBR40"/>
      <c r="TBS40"/>
      <c r="TBT40"/>
      <c r="TBU40"/>
      <c r="TBV40"/>
      <c r="TBW40"/>
      <c r="TBX40"/>
      <c r="TBY40"/>
      <c r="TBZ40"/>
      <c r="TCA40"/>
      <c r="TCB40"/>
      <c r="TCC40"/>
      <c r="TCD40"/>
      <c r="TCE40"/>
      <c r="TCF40"/>
      <c r="TCG40"/>
      <c r="TCH40"/>
      <c r="TCI40"/>
      <c r="TCJ40"/>
      <c r="TCK40"/>
      <c r="TCL40"/>
      <c r="TCM40"/>
      <c r="TCN40"/>
      <c r="TCO40"/>
      <c r="TCP40"/>
      <c r="TCQ40"/>
      <c r="TCR40"/>
      <c r="TCS40"/>
      <c r="TCT40"/>
      <c r="TCU40"/>
      <c r="TCV40"/>
      <c r="TCW40"/>
      <c r="TCX40"/>
      <c r="TCY40"/>
      <c r="TCZ40"/>
      <c r="TDA40"/>
      <c r="TDB40"/>
      <c r="TDC40"/>
      <c r="TDD40"/>
      <c r="TDE40"/>
      <c r="TDF40"/>
      <c r="TDG40"/>
      <c r="TDH40"/>
      <c r="TDI40"/>
      <c r="TDJ40"/>
      <c r="TDK40"/>
      <c r="TDL40"/>
      <c r="TDM40"/>
      <c r="TDN40"/>
      <c r="TDO40"/>
      <c r="TDP40"/>
      <c r="TDQ40"/>
      <c r="TDR40"/>
      <c r="TDS40"/>
      <c r="TDT40"/>
      <c r="TDU40"/>
      <c r="TDV40"/>
      <c r="TDW40"/>
      <c r="TDX40"/>
      <c r="TDY40"/>
      <c r="TDZ40"/>
      <c r="TEA40"/>
      <c r="TEB40"/>
      <c r="TEC40"/>
      <c r="TED40"/>
      <c r="TEE40"/>
      <c r="TEF40"/>
      <c r="TEG40"/>
      <c r="TEH40"/>
      <c r="TEI40"/>
      <c r="TEJ40"/>
      <c r="TEK40"/>
      <c r="TEL40"/>
      <c r="TEM40"/>
      <c r="TEN40"/>
      <c r="TEO40"/>
      <c r="TEP40"/>
      <c r="TEQ40"/>
      <c r="TER40"/>
      <c r="TES40"/>
      <c r="TET40"/>
      <c r="TEU40"/>
      <c r="TEV40"/>
      <c r="TEW40"/>
      <c r="TEX40"/>
      <c r="TEY40"/>
      <c r="TEZ40"/>
      <c r="TFA40"/>
      <c r="TFB40"/>
      <c r="TFC40"/>
      <c r="TFD40"/>
      <c r="TFE40"/>
      <c r="TFF40"/>
      <c r="TFG40"/>
      <c r="TFH40"/>
      <c r="TFI40"/>
      <c r="TFJ40"/>
      <c r="TFK40"/>
      <c r="TFL40"/>
      <c r="TFM40"/>
      <c r="TFN40"/>
      <c r="TFO40"/>
      <c r="TFP40"/>
      <c r="TFQ40"/>
      <c r="TFR40"/>
      <c r="TFS40"/>
      <c r="TFT40"/>
      <c r="TFU40"/>
      <c r="TFV40"/>
      <c r="TFW40"/>
      <c r="TFX40"/>
      <c r="TFY40"/>
      <c r="TFZ40"/>
      <c r="TGA40"/>
      <c r="TGB40"/>
      <c r="TGC40"/>
      <c r="TGD40"/>
      <c r="TGE40"/>
      <c r="TGF40"/>
      <c r="TGG40"/>
      <c r="TGH40"/>
      <c r="TGI40"/>
      <c r="TGJ40"/>
      <c r="TGK40"/>
      <c r="TGL40"/>
      <c r="TGM40"/>
      <c r="TGN40"/>
      <c r="TGO40"/>
      <c r="TGP40"/>
      <c r="TGQ40"/>
      <c r="TGR40"/>
      <c r="TGS40"/>
      <c r="TGT40"/>
      <c r="TGU40"/>
      <c r="TGV40"/>
      <c r="TGW40"/>
      <c r="TGX40"/>
      <c r="TGY40"/>
      <c r="TGZ40"/>
      <c r="THA40"/>
      <c r="THB40"/>
      <c r="THC40"/>
      <c r="THD40"/>
      <c r="THE40"/>
      <c r="THF40"/>
      <c r="THG40"/>
      <c r="THH40"/>
      <c r="THI40"/>
      <c r="THJ40"/>
      <c r="THK40"/>
      <c r="THL40"/>
      <c r="THM40"/>
      <c r="THN40"/>
      <c r="THO40"/>
      <c r="THP40"/>
      <c r="THQ40"/>
      <c r="THR40"/>
      <c r="THS40"/>
      <c r="THT40"/>
      <c r="THU40"/>
      <c r="THV40"/>
      <c r="THW40"/>
      <c r="THX40"/>
      <c r="THY40"/>
      <c r="THZ40"/>
      <c r="TIA40"/>
      <c r="TIB40"/>
      <c r="TIC40"/>
      <c r="TID40"/>
      <c r="TIE40"/>
      <c r="TIF40"/>
      <c r="TIG40"/>
      <c r="TIH40"/>
      <c r="TII40"/>
      <c r="TIJ40"/>
      <c r="TIK40"/>
      <c r="TIL40"/>
      <c r="TIM40"/>
      <c r="TIN40"/>
      <c r="TIO40"/>
      <c r="TIP40"/>
      <c r="TIQ40"/>
      <c r="TIR40"/>
      <c r="TIS40"/>
      <c r="TIT40"/>
      <c r="TIU40"/>
      <c r="TIV40"/>
      <c r="TIW40"/>
      <c r="TIX40"/>
      <c r="TIY40"/>
      <c r="TIZ40"/>
      <c r="TJA40"/>
      <c r="TJB40"/>
      <c r="TJC40"/>
      <c r="TJD40"/>
      <c r="TJE40"/>
      <c r="TJF40"/>
      <c r="TJG40"/>
      <c r="TJH40"/>
      <c r="TJI40"/>
      <c r="TJJ40"/>
      <c r="TJK40"/>
      <c r="TJL40"/>
      <c r="TJM40"/>
      <c r="TJN40"/>
      <c r="TJO40"/>
      <c r="TJP40"/>
      <c r="TJQ40"/>
      <c r="TJR40"/>
      <c r="TJS40"/>
      <c r="TJT40"/>
      <c r="TJU40"/>
      <c r="TJV40"/>
      <c r="TJW40"/>
      <c r="TJX40"/>
      <c r="TJY40"/>
      <c r="TJZ40"/>
      <c r="TKA40"/>
      <c r="TKB40"/>
      <c r="TKC40"/>
      <c r="TKD40"/>
      <c r="TKE40"/>
      <c r="TKF40"/>
      <c r="TKG40"/>
      <c r="TKH40"/>
      <c r="TKI40"/>
      <c r="TKJ40"/>
      <c r="TKK40"/>
      <c r="TKL40"/>
      <c r="TKM40"/>
      <c r="TKN40"/>
      <c r="TKO40"/>
      <c r="TKP40"/>
      <c r="TKQ40"/>
      <c r="TKR40"/>
      <c r="TKS40"/>
      <c r="TKT40"/>
      <c r="TKU40"/>
      <c r="TKV40"/>
      <c r="TKW40"/>
      <c r="TKX40"/>
      <c r="TKY40"/>
      <c r="TKZ40"/>
      <c r="TLA40"/>
      <c r="TLB40"/>
      <c r="TLC40"/>
      <c r="TLD40"/>
      <c r="TLE40"/>
      <c r="TLF40"/>
      <c r="TLG40"/>
      <c r="TLH40"/>
      <c r="TLI40"/>
      <c r="TLJ40"/>
      <c r="TLK40"/>
      <c r="TLL40"/>
      <c r="TLM40"/>
      <c r="TLN40"/>
      <c r="TLO40"/>
      <c r="TLP40"/>
      <c r="TLQ40"/>
      <c r="TLR40"/>
      <c r="TLS40"/>
      <c r="TLT40"/>
      <c r="TLU40"/>
      <c r="TLV40"/>
      <c r="TLW40"/>
      <c r="TLX40"/>
      <c r="TLY40"/>
      <c r="TLZ40"/>
      <c r="TMA40"/>
      <c r="TMB40"/>
      <c r="TMC40"/>
      <c r="TMD40"/>
      <c r="TME40"/>
      <c r="TMF40"/>
      <c r="TMG40"/>
      <c r="TMH40"/>
      <c r="TMI40"/>
      <c r="TMJ40"/>
      <c r="TMK40"/>
      <c r="TML40"/>
      <c r="TMM40"/>
      <c r="TMN40"/>
      <c r="TMO40"/>
      <c r="TMP40"/>
      <c r="TMQ40"/>
      <c r="TMR40"/>
      <c r="TMS40"/>
      <c r="TMT40"/>
      <c r="TMU40"/>
      <c r="TMV40"/>
      <c r="TMW40"/>
      <c r="TMX40"/>
      <c r="TMY40"/>
      <c r="TMZ40"/>
      <c r="TNA40"/>
      <c r="TNB40"/>
      <c r="TNC40"/>
      <c r="TND40"/>
      <c r="TNE40"/>
      <c r="TNF40"/>
      <c r="TNG40"/>
      <c r="TNH40"/>
      <c r="TNI40"/>
      <c r="TNJ40"/>
      <c r="TNK40"/>
      <c r="TNL40"/>
      <c r="TNM40"/>
      <c r="TNN40"/>
      <c r="TNO40"/>
      <c r="TNP40"/>
      <c r="TNQ40"/>
      <c r="TNR40"/>
      <c r="TNS40"/>
      <c r="TNT40"/>
      <c r="TNU40"/>
      <c r="TNV40"/>
      <c r="TNW40"/>
      <c r="TNX40"/>
      <c r="TNY40"/>
      <c r="TNZ40"/>
      <c r="TOA40"/>
      <c r="TOB40"/>
      <c r="TOC40"/>
      <c r="TOD40"/>
      <c r="TOE40"/>
      <c r="TOF40"/>
      <c r="TOG40"/>
      <c r="TOH40"/>
      <c r="TOI40"/>
      <c r="TOJ40"/>
      <c r="TOK40"/>
      <c r="TOL40"/>
      <c r="TOM40"/>
      <c r="TON40"/>
      <c r="TOO40"/>
      <c r="TOP40"/>
      <c r="TOQ40"/>
      <c r="TOR40"/>
      <c r="TOS40"/>
      <c r="TOT40"/>
      <c r="TOU40"/>
      <c r="TOV40"/>
      <c r="TOW40"/>
      <c r="TOX40"/>
      <c r="TOY40"/>
      <c r="TOZ40"/>
      <c r="TPA40"/>
      <c r="TPB40"/>
      <c r="TPC40"/>
      <c r="TPD40"/>
      <c r="TPE40"/>
      <c r="TPF40"/>
      <c r="TPG40"/>
      <c r="TPH40"/>
      <c r="TPI40"/>
      <c r="TPJ40"/>
      <c r="TPK40"/>
      <c r="TPL40"/>
      <c r="TPM40"/>
      <c r="TPN40"/>
      <c r="TPO40"/>
      <c r="TPP40"/>
      <c r="TPQ40"/>
      <c r="TPR40"/>
      <c r="TPS40"/>
      <c r="TPT40"/>
      <c r="TPU40"/>
      <c r="TPV40"/>
      <c r="TPW40"/>
      <c r="TPX40"/>
      <c r="TPY40"/>
      <c r="TPZ40"/>
      <c r="TQA40"/>
      <c r="TQB40"/>
      <c r="TQC40"/>
      <c r="TQD40"/>
      <c r="TQE40"/>
      <c r="TQF40"/>
      <c r="TQG40"/>
      <c r="TQH40"/>
      <c r="TQI40"/>
      <c r="TQJ40"/>
      <c r="TQK40"/>
      <c r="TQL40"/>
      <c r="TQM40"/>
      <c r="TQN40"/>
      <c r="TQO40"/>
      <c r="TQP40"/>
      <c r="TQQ40"/>
      <c r="TQR40"/>
      <c r="TQS40"/>
      <c r="TQT40"/>
      <c r="TQU40"/>
      <c r="TQV40"/>
      <c r="TQW40"/>
      <c r="TQX40"/>
      <c r="TQY40"/>
      <c r="TQZ40"/>
      <c r="TRA40"/>
      <c r="TRB40"/>
      <c r="TRC40"/>
      <c r="TRD40"/>
      <c r="TRE40"/>
      <c r="TRF40"/>
      <c r="TRG40"/>
      <c r="TRH40"/>
      <c r="TRI40"/>
      <c r="TRJ40"/>
      <c r="TRK40"/>
      <c r="TRL40"/>
      <c r="TRM40"/>
      <c r="TRN40"/>
      <c r="TRO40"/>
      <c r="TRP40"/>
      <c r="TRQ40"/>
      <c r="TRR40"/>
      <c r="TRS40"/>
      <c r="TRT40"/>
      <c r="TRU40"/>
      <c r="TRV40"/>
      <c r="TRW40"/>
      <c r="TRX40"/>
      <c r="TRY40"/>
      <c r="TRZ40"/>
      <c r="TSA40"/>
      <c r="TSB40"/>
      <c r="TSC40"/>
      <c r="TSD40"/>
      <c r="TSE40"/>
      <c r="TSF40"/>
      <c r="TSG40"/>
      <c r="TSH40"/>
      <c r="TSI40"/>
      <c r="TSJ40"/>
      <c r="TSK40"/>
      <c r="TSL40"/>
      <c r="TSM40"/>
      <c r="TSN40"/>
      <c r="TSO40"/>
      <c r="TSP40"/>
      <c r="TSQ40"/>
      <c r="TSR40"/>
      <c r="TSS40"/>
      <c r="TST40"/>
      <c r="TSU40"/>
      <c r="TSV40"/>
      <c r="TSW40"/>
      <c r="TSX40"/>
      <c r="TSY40"/>
      <c r="TSZ40"/>
      <c r="TTA40"/>
      <c r="TTB40"/>
      <c r="TTC40"/>
      <c r="TTD40"/>
      <c r="TTE40"/>
      <c r="TTF40"/>
      <c r="TTG40"/>
      <c r="TTH40"/>
      <c r="TTI40"/>
      <c r="TTJ40"/>
      <c r="TTK40"/>
      <c r="TTL40"/>
      <c r="TTM40"/>
      <c r="TTN40"/>
      <c r="TTO40"/>
      <c r="TTP40"/>
      <c r="TTQ40"/>
      <c r="TTR40"/>
      <c r="TTS40"/>
      <c r="TTT40"/>
      <c r="TTU40"/>
      <c r="TTV40"/>
      <c r="TTW40"/>
      <c r="TTX40"/>
      <c r="TTY40"/>
      <c r="TTZ40"/>
      <c r="TUA40"/>
      <c r="TUB40"/>
      <c r="TUC40"/>
      <c r="TUD40"/>
      <c r="TUE40"/>
      <c r="TUF40"/>
      <c r="TUG40"/>
      <c r="TUH40"/>
      <c r="TUI40"/>
      <c r="TUJ40"/>
      <c r="TUK40"/>
      <c r="TUL40"/>
      <c r="TUM40"/>
      <c r="TUN40"/>
      <c r="TUO40"/>
      <c r="TUP40"/>
      <c r="TUQ40"/>
      <c r="TUR40"/>
      <c r="TUS40"/>
      <c r="TUT40"/>
      <c r="TUU40"/>
      <c r="TUV40"/>
      <c r="TUW40"/>
      <c r="TUX40"/>
      <c r="TUY40"/>
      <c r="TUZ40"/>
      <c r="TVA40"/>
      <c r="TVB40"/>
      <c r="TVC40"/>
      <c r="TVD40"/>
      <c r="TVE40"/>
      <c r="TVF40"/>
      <c r="TVG40"/>
      <c r="TVH40"/>
      <c r="TVI40"/>
      <c r="TVJ40"/>
      <c r="TVK40"/>
      <c r="TVL40"/>
      <c r="TVM40"/>
      <c r="TVN40"/>
      <c r="TVO40"/>
      <c r="TVP40"/>
      <c r="TVQ40"/>
      <c r="TVR40"/>
      <c r="TVS40"/>
      <c r="TVT40"/>
      <c r="TVU40"/>
      <c r="TVV40"/>
      <c r="TVW40"/>
      <c r="TVX40"/>
      <c r="TVY40"/>
      <c r="TVZ40"/>
      <c r="TWA40"/>
      <c r="TWB40"/>
      <c r="TWC40"/>
      <c r="TWD40"/>
      <c r="TWE40"/>
      <c r="TWF40"/>
      <c r="TWG40"/>
      <c r="TWH40"/>
      <c r="TWI40"/>
      <c r="TWJ40"/>
      <c r="TWK40"/>
      <c r="TWL40"/>
      <c r="TWM40"/>
      <c r="TWN40"/>
      <c r="TWO40"/>
      <c r="TWP40"/>
      <c r="TWQ40"/>
      <c r="TWR40"/>
      <c r="TWS40"/>
      <c r="TWT40"/>
      <c r="TWU40"/>
      <c r="TWV40"/>
      <c r="TWW40"/>
      <c r="TWX40"/>
      <c r="TWY40"/>
      <c r="TWZ40"/>
      <c r="TXA40"/>
      <c r="TXB40"/>
      <c r="TXC40"/>
      <c r="TXD40"/>
      <c r="TXE40"/>
      <c r="TXF40"/>
      <c r="TXG40"/>
      <c r="TXH40"/>
      <c r="TXI40"/>
      <c r="TXJ40"/>
      <c r="TXK40"/>
      <c r="TXL40"/>
      <c r="TXM40"/>
      <c r="TXN40"/>
      <c r="TXO40"/>
      <c r="TXP40"/>
      <c r="TXQ40"/>
      <c r="TXR40"/>
      <c r="TXS40"/>
      <c r="TXT40"/>
      <c r="TXU40"/>
      <c r="TXV40"/>
      <c r="TXW40"/>
      <c r="TXX40"/>
      <c r="TXY40"/>
      <c r="TXZ40"/>
      <c r="TYA40"/>
      <c r="TYB40"/>
      <c r="TYC40"/>
      <c r="TYD40"/>
      <c r="TYE40"/>
      <c r="TYF40"/>
      <c r="TYG40"/>
      <c r="TYH40"/>
      <c r="TYI40"/>
      <c r="TYJ40"/>
      <c r="TYK40"/>
      <c r="TYL40"/>
      <c r="TYM40"/>
      <c r="TYN40"/>
      <c r="TYO40"/>
      <c r="TYP40"/>
      <c r="TYQ40"/>
      <c r="TYR40"/>
      <c r="TYS40"/>
      <c r="TYT40"/>
      <c r="TYU40"/>
      <c r="TYV40"/>
      <c r="TYW40"/>
      <c r="TYX40"/>
      <c r="TYY40"/>
      <c r="TYZ40"/>
      <c r="TZA40"/>
      <c r="TZB40"/>
      <c r="TZC40"/>
      <c r="TZD40"/>
      <c r="TZE40"/>
      <c r="TZF40"/>
      <c r="TZG40"/>
      <c r="TZH40"/>
      <c r="TZI40"/>
      <c r="TZJ40"/>
      <c r="TZK40"/>
      <c r="TZL40"/>
      <c r="TZM40"/>
      <c r="TZN40"/>
      <c r="TZO40"/>
      <c r="TZP40"/>
      <c r="TZQ40"/>
      <c r="TZR40"/>
      <c r="TZS40"/>
      <c r="TZT40"/>
      <c r="TZU40"/>
      <c r="TZV40"/>
      <c r="TZW40"/>
      <c r="TZX40"/>
      <c r="TZY40"/>
      <c r="TZZ40"/>
      <c r="UAA40"/>
      <c r="UAB40"/>
      <c r="UAC40"/>
      <c r="UAD40"/>
      <c r="UAE40"/>
      <c r="UAF40"/>
      <c r="UAG40"/>
      <c r="UAH40"/>
      <c r="UAI40"/>
      <c r="UAJ40"/>
      <c r="UAK40"/>
      <c r="UAL40"/>
      <c r="UAM40"/>
      <c r="UAN40"/>
      <c r="UAO40"/>
      <c r="UAP40"/>
      <c r="UAQ40"/>
      <c r="UAR40"/>
      <c r="UAS40"/>
      <c r="UAT40"/>
      <c r="UAU40"/>
      <c r="UAV40"/>
      <c r="UAW40"/>
      <c r="UAX40"/>
      <c r="UAY40"/>
      <c r="UAZ40"/>
      <c r="UBA40"/>
      <c r="UBB40"/>
      <c r="UBC40"/>
      <c r="UBD40"/>
      <c r="UBE40"/>
      <c r="UBF40"/>
      <c r="UBG40"/>
      <c r="UBH40"/>
      <c r="UBI40"/>
      <c r="UBJ40"/>
      <c r="UBK40"/>
      <c r="UBL40"/>
      <c r="UBM40"/>
      <c r="UBN40"/>
      <c r="UBO40"/>
      <c r="UBP40"/>
      <c r="UBQ40"/>
      <c r="UBR40"/>
      <c r="UBS40"/>
      <c r="UBT40"/>
      <c r="UBU40"/>
      <c r="UBV40"/>
      <c r="UBW40"/>
      <c r="UBX40"/>
      <c r="UBY40"/>
      <c r="UBZ40"/>
      <c r="UCA40"/>
      <c r="UCB40"/>
      <c r="UCC40"/>
      <c r="UCD40"/>
      <c r="UCE40"/>
      <c r="UCF40"/>
      <c r="UCG40"/>
      <c r="UCH40"/>
      <c r="UCI40"/>
      <c r="UCJ40"/>
      <c r="UCK40"/>
      <c r="UCL40"/>
      <c r="UCM40"/>
      <c r="UCN40"/>
      <c r="UCO40"/>
      <c r="UCP40"/>
      <c r="UCQ40"/>
      <c r="UCR40"/>
      <c r="UCS40"/>
      <c r="UCT40"/>
      <c r="UCU40"/>
      <c r="UCV40"/>
      <c r="UCW40"/>
      <c r="UCX40"/>
      <c r="UCY40"/>
      <c r="UCZ40"/>
      <c r="UDA40"/>
      <c r="UDB40"/>
      <c r="UDC40"/>
      <c r="UDD40"/>
      <c r="UDE40"/>
      <c r="UDF40"/>
      <c r="UDG40"/>
      <c r="UDH40"/>
      <c r="UDI40"/>
      <c r="UDJ40"/>
      <c r="UDK40"/>
      <c r="UDL40"/>
      <c r="UDM40"/>
      <c r="UDN40"/>
      <c r="UDO40"/>
      <c r="UDP40"/>
      <c r="UDQ40"/>
      <c r="UDR40"/>
      <c r="UDS40"/>
      <c r="UDT40"/>
      <c r="UDU40"/>
      <c r="UDV40"/>
      <c r="UDW40"/>
      <c r="UDX40"/>
      <c r="UDY40"/>
      <c r="UDZ40"/>
      <c r="UEA40"/>
      <c r="UEB40"/>
      <c r="UEC40"/>
      <c r="UED40"/>
      <c r="UEE40"/>
      <c r="UEF40"/>
      <c r="UEG40"/>
      <c r="UEH40"/>
      <c r="UEI40"/>
      <c r="UEJ40"/>
      <c r="UEK40"/>
      <c r="UEL40"/>
      <c r="UEM40"/>
      <c r="UEN40"/>
      <c r="UEO40"/>
      <c r="UEP40"/>
      <c r="UEQ40"/>
      <c r="UER40"/>
      <c r="UES40"/>
      <c r="UET40"/>
      <c r="UEU40"/>
      <c r="UEV40"/>
      <c r="UEW40"/>
      <c r="UEX40"/>
      <c r="UEY40"/>
      <c r="UEZ40"/>
      <c r="UFA40"/>
      <c r="UFB40"/>
      <c r="UFC40"/>
      <c r="UFD40"/>
      <c r="UFE40"/>
      <c r="UFF40"/>
      <c r="UFG40"/>
      <c r="UFH40"/>
      <c r="UFI40"/>
      <c r="UFJ40"/>
      <c r="UFK40"/>
      <c r="UFL40"/>
      <c r="UFM40"/>
      <c r="UFN40"/>
      <c r="UFO40"/>
      <c r="UFP40"/>
      <c r="UFQ40"/>
      <c r="UFR40"/>
      <c r="UFS40"/>
      <c r="UFT40"/>
      <c r="UFU40"/>
      <c r="UFV40"/>
      <c r="UFW40"/>
      <c r="UFX40"/>
      <c r="UFY40"/>
      <c r="UFZ40"/>
      <c r="UGA40"/>
      <c r="UGB40"/>
      <c r="UGC40"/>
      <c r="UGD40"/>
      <c r="UGE40"/>
      <c r="UGF40"/>
      <c r="UGG40"/>
      <c r="UGH40"/>
      <c r="UGI40"/>
      <c r="UGJ40"/>
      <c r="UGK40"/>
      <c r="UGL40"/>
      <c r="UGM40"/>
      <c r="UGN40"/>
      <c r="UGO40"/>
      <c r="UGP40"/>
      <c r="UGQ40"/>
      <c r="UGR40"/>
      <c r="UGS40"/>
      <c r="UGT40"/>
      <c r="UGU40"/>
      <c r="UGV40"/>
      <c r="UGW40"/>
      <c r="UGX40"/>
      <c r="UGY40"/>
      <c r="UGZ40"/>
      <c r="UHA40"/>
      <c r="UHB40"/>
      <c r="UHC40"/>
      <c r="UHD40"/>
      <c r="UHE40"/>
      <c r="UHF40"/>
      <c r="UHG40"/>
      <c r="UHH40"/>
      <c r="UHI40"/>
      <c r="UHJ40"/>
      <c r="UHK40"/>
      <c r="UHL40"/>
      <c r="UHM40"/>
      <c r="UHN40"/>
      <c r="UHO40"/>
      <c r="UHP40"/>
      <c r="UHQ40"/>
      <c r="UHR40"/>
      <c r="UHS40"/>
      <c r="UHT40"/>
      <c r="UHU40"/>
      <c r="UHV40"/>
      <c r="UHW40"/>
      <c r="UHX40"/>
      <c r="UHY40"/>
      <c r="UHZ40"/>
      <c r="UIA40"/>
      <c r="UIB40"/>
      <c r="UIC40"/>
      <c r="UID40"/>
      <c r="UIE40"/>
      <c r="UIF40"/>
      <c r="UIG40"/>
      <c r="UIH40"/>
      <c r="UII40"/>
      <c r="UIJ40"/>
      <c r="UIK40"/>
      <c r="UIL40"/>
      <c r="UIM40"/>
      <c r="UIN40"/>
      <c r="UIO40"/>
      <c r="UIP40"/>
      <c r="UIQ40"/>
      <c r="UIR40"/>
      <c r="UIS40"/>
      <c r="UIT40"/>
      <c r="UIU40"/>
      <c r="UIV40"/>
      <c r="UIW40"/>
      <c r="UIX40"/>
      <c r="UIY40"/>
      <c r="UIZ40"/>
      <c r="UJA40"/>
      <c r="UJB40"/>
      <c r="UJC40"/>
      <c r="UJD40"/>
      <c r="UJE40"/>
      <c r="UJF40"/>
      <c r="UJG40"/>
      <c r="UJH40"/>
      <c r="UJI40"/>
      <c r="UJJ40"/>
      <c r="UJK40"/>
      <c r="UJL40"/>
      <c r="UJM40"/>
      <c r="UJN40"/>
      <c r="UJO40"/>
      <c r="UJP40"/>
      <c r="UJQ40"/>
      <c r="UJR40"/>
      <c r="UJS40"/>
      <c r="UJT40"/>
      <c r="UJU40"/>
      <c r="UJV40"/>
      <c r="UJW40"/>
      <c r="UJX40"/>
      <c r="UJY40"/>
      <c r="UJZ40"/>
      <c r="UKA40"/>
      <c r="UKB40"/>
      <c r="UKC40"/>
      <c r="UKD40"/>
      <c r="UKE40"/>
      <c r="UKF40"/>
      <c r="UKG40"/>
      <c r="UKH40"/>
      <c r="UKI40"/>
      <c r="UKJ40"/>
      <c r="UKK40"/>
      <c r="UKL40"/>
      <c r="UKM40"/>
      <c r="UKN40"/>
      <c r="UKO40"/>
      <c r="UKP40"/>
      <c r="UKQ40"/>
      <c r="UKR40"/>
      <c r="UKS40"/>
      <c r="UKT40"/>
      <c r="UKU40"/>
      <c r="UKV40"/>
      <c r="UKW40"/>
      <c r="UKX40"/>
      <c r="UKY40"/>
      <c r="UKZ40"/>
      <c r="ULA40"/>
      <c r="ULB40"/>
      <c r="ULC40"/>
      <c r="ULD40"/>
      <c r="ULE40"/>
      <c r="ULF40"/>
      <c r="ULG40"/>
      <c r="ULH40"/>
      <c r="ULI40"/>
      <c r="ULJ40"/>
      <c r="ULK40"/>
      <c r="ULL40"/>
      <c r="ULM40"/>
      <c r="ULN40"/>
      <c r="ULO40"/>
      <c r="ULP40"/>
      <c r="ULQ40"/>
      <c r="ULR40"/>
      <c r="ULS40"/>
      <c r="ULT40"/>
      <c r="ULU40"/>
      <c r="ULV40"/>
      <c r="ULW40"/>
      <c r="ULX40"/>
      <c r="ULY40"/>
      <c r="ULZ40"/>
      <c r="UMA40"/>
      <c r="UMB40"/>
      <c r="UMC40"/>
      <c r="UMD40"/>
      <c r="UME40"/>
      <c r="UMF40"/>
      <c r="UMG40"/>
      <c r="UMH40"/>
      <c r="UMI40"/>
      <c r="UMJ40"/>
      <c r="UMK40"/>
      <c r="UML40"/>
      <c r="UMM40"/>
      <c r="UMN40"/>
      <c r="UMO40"/>
      <c r="UMP40"/>
      <c r="UMQ40"/>
      <c r="UMR40"/>
      <c r="UMS40"/>
      <c r="UMT40"/>
      <c r="UMU40"/>
      <c r="UMV40"/>
      <c r="UMW40"/>
      <c r="UMX40"/>
      <c r="UMY40"/>
      <c r="UMZ40"/>
      <c r="UNA40"/>
      <c r="UNB40"/>
      <c r="UNC40"/>
      <c r="UND40"/>
      <c r="UNE40"/>
      <c r="UNF40"/>
      <c r="UNG40"/>
      <c r="UNH40"/>
      <c r="UNI40"/>
      <c r="UNJ40"/>
      <c r="UNK40"/>
      <c r="UNL40"/>
      <c r="UNM40"/>
      <c r="UNN40"/>
      <c r="UNO40"/>
      <c r="UNP40"/>
      <c r="UNQ40"/>
      <c r="UNR40"/>
      <c r="UNS40"/>
      <c r="UNT40"/>
      <c r="UNU40"/>
      <c r="UNV40"/>
      <c r="UNW40"/>
      <c r="UNX40"/>
      <c r="UNY40"/>
      <c r="UNZ40"/>
      <c r="UOA40"/>
      <c r="UOB40"/>
      <c r="UOC40"/>
      <c r="UOD40"/>
      <c r="UOE40"/>
      <c r="UOF40"/>
      <c r="UOG40"/>
      <c r="UOH40"/>
      <c r="UOI40"/>
      <c r="UOJ40"/>
      <c r="UOK40"/>
      <c r="UOL40"/>
      <c r="UOM40"/>
      <c r="UON40"/>
      <c r="UOO40"/>
      <c r="UOP40"/>
      <c r="UOQ40"/>
      <c r="UOR40"/>
      <c r="UOS40"/>
      <c r="UOT40"/>
      <c r="UOU40"/>
      <c r="UOV40"/>
      <c r="UOW40"/>
      <c r="UOX40"/>
      <c r="UOY40"/>
      <c r="UOZ40"/>
      <c r="UPA40"/>
      <c r="UPB40"/>
      <c r="UPC40"/>
      <c r="UPD40"/>
      <c r="UPE40"/>
      <c r="UPF40"/>
      <c r="UPG40"/>
      <c r="UPH40"/>
      <c r="UPI40"/>
      <c r="UPJ40"/>
      <c r="UPK40"/>
      <c r="UPL40"/>
      <c r="UPM40"/>
      <c r="UPN40"/>
      <c r="UPO40"/>
      <c r="UPP40"/>
      <c r="UPQ40"/>
      <c r="UPR40"/>
      <c r="UPS40"/>
      <c r="UPT40"/>
      <c r="UPU40"/>
      <c r="UPV40"/>
      <c r="UPW40"/>
      <c r="UPX40"/>
      <c r="UPY40"/>
      <c r="UPZ40"/>
      <c r="UQA40"/>
      <c r="UQB40"/>
      <c r="UQC40"/>
      <c r="UQD40"/>
      <c r="UQE40"/>
      <c r="UQF40"/>
      <c r="UQG40"/>
      <c r="UQH40"/>
      <c r="UQI40"/>
      <c r="UQJ40"/>
      <c r="UQK40"/>
      <c r="UQL40"/>
      <c r="UQM40"/>
      <c r="UQN40"/>
      <c r="UQO40"/>
      <c r="UQP40"/>
      <c r="UQQ40"/>
      <c r="UQR40"/>
      <c r="UQS40"/>
      <c r="UQT40"/>
      <c r="UQU40"/>
      <c r="UQV40"/>
      <c r="UQW40"/>
      <c r="UQX40"/>
      <c r="UQY40"/>
      <c r="UQZ40"/>
      <c r="URA40"/>
      <c r="URB40"/>
      <c r="URC40"/>
      <c r="URD40"/>
      <c r="URE40"/>
      <c r="URF40"/>
      <c r="URG40"/>
      <c r="URH40"/>
      <c r="URI40"/>
      <c r="URJ40"/>
      <c r="URK40"/>
      <c r="URL40"/>
      <c r="URM40"/>
      <c r="URN40"/>
      <c r="URO40"/>
      <c r="URP40"/>
      <c r="URQ40"/>
      <c r="URR40"/>
      <c r="URS40"/>
      <c r="URT40"/>
      <c r="URU40"/>
      <c r="URV40"/>
      <c r="URW40"/>
      <c r="URX40"/>
      <c r="URY40"/>
      <c r="URZ40"/>
      <c r="USA40"/>
      <c r="USB40"/>
      <c r="USC40"/>
      <c r="USD40"/>
      <c r="USE40"/>
      <c r="USF40"/>
      <c r="USG40"/>
      <c r="USH40"/>
      <c r="USI40"/>
      <c r="USJ40"/>
      <c r="USK40"/>
      <c r="USL40"/>
      <c r="USM40"/>
      <c r="USN40"/>
      <c r="USO40"/>
      <c r="USP40"/>
      <c r="USQ40"/>
      <c r="USR40"/>
      <c r="USS40"/>
      <c r="UST40"/>
      <c r="USU40"/>
      <c r="USV40"/>
      <c r="USW40"/>
      <c r="USX40"/>
      <c r="USY40"/>
      <c r="USZ40"/>
      <c r="UTA40"/>
      <c r="UTB40"/>
      <c r="UTC40"/>
      <c r="UTD40"/>
      <c r="UTE40"/>
      <c r="UTF40"/>
      <c r="UTG40"/>
      <c r="UTH40"/>
      <c r="UTI40"/>
      <c r="UTJ40"/>
      <c r="UTK40"/>
      <c r="UTL40"/>
      <c r="UTM40"/>
      <c r="UTN40"/>
      <c r="UTO40"/>
      <c r="UTP40"/>
      <c r="UTQ40"/>
      <c r="UTR40"/>
      <c r="UTS40"/>
      <c r="UTT40"/>
      <c r="UTU40"/>
      <c r="UTV40"/>
      <c r="UTW40"/>
      <c r="UTX40"/>
      <c r="UTY40"/>
      <c r="UTZ40"/>
      <c r="UUA40"/>
      <c r="UUB40"/>
      <c r="UUC40"/>
      <c r="UUD40"/>
      <c r="UUE40"/>
      <c r="UUF40"/>
      <c r="UUG40"/>
      <c r="UUH40"/>
      <c r="UUI40"/>
      <c r="UUJ40"/>
      <c r="UUK40"/>
      <c r="UUL40"/>
      <c r="UUM40"/>
      <c r="UUN40"/>
      <c r="UUO40"/>
      <c r="UUP40"/>
      <c r="UUQ40"/>
      <c r="UUR40"/>
      <c r="UUS40"/>
      <c r="UUT40"/>
      <c r="UUU40"/>
      <c r="UUV40"/>
      <c r="UUW40"/>
      <c r="UUX40"/>
      <c r="UUY40"/>
      <c r="UUZ40"/>
      <c r="UVA40"/>
      <c r="UVB40"/>
      <c r="UVC40"/>
      <c r="UVD40"/>
      <c r="UVE40"/>
      <c r="UVF40"/>
      <c r="UVG40"/>
      <c r="UVH40"/>
      <c r="UVI40"/>
      <c r="UVJ40"/>
      <c r="UVK40"/>
      <c r="UVL40"/>
      <c r="UVM40"/>
      <c r="UVN40"/>
      <c r="UVO40"/>
      <c r="UVP40"/>
      <c r="UVQ40"/>
      <c r="UVR40"/>
      <c r="UVS40"/>
      <c r="UVT40"/>
      <c r="UVU40"/>
      <c r="UVV40"/>
      <c r="UVW40"/>
      <c r="UVX40"/>
      <c r="UVY40"/>
      <c r="UVZ40"/>
      <c r="UWA40"/>
      <c r="UWB40"/>
      <c r="UWC40"/>
      <c r="UWD40"/>
      <c r="UWE40"/>
      <c r="UWF40"/>
      <c r="UWG40"/>
      <c r="UWH40"/>
      <c r="UWI40"/>
      <c r="UWJ40"/>
      <c r="UWK40"/>
      <c r="UWL40"/>
      <c r="UWM40"/>
      <c r="UWN40"/>
      <c r="UWO40"/>
      <c r="UWP40"/>
      <c r="UWQ40"/>
      <c r="UWR40"/>
      <c r="UWS40"/>
      <c r="UWT40"/>
      <c r="UWU40"/>
      <c r="UWV40"/>
      <c r="UWW40"/>
      <c r="UWX40"/>
      <c r="UWY40"/>
      <c r="UWZ40"/>
      <c r="UXA40"/>
      <c r="UXB40"/>
      <c r="UXC40"/>
      <c r="UXD40"/>
      <c r="UXE40"/>
      <c r="UXF40"/>
      <c r="UXG40"/>
      <c r="UXH40"/>
      <c r="UXI40"/>
      <c r="UXJ40"/>
      <c r="UXK40"/>
      <c r="UXL40"/>
      <c r="UXM40"/>
      <c r="UXN40"/>
      <c r="UXO40"/>
      <c r="UXP40"/>
      <c r="UXQ40"/>
      <c r="UXR40"/>
      <c r="UXS40"/>
      <c r="UXT40"/>
      <c r="UXU40"/>
      <c r="UXV40"/>
      <c r="UXW40"/>
      <c r="UXX40"/>
      <c r="UXY40"/>
      <c r="UXZ40"/>
      <c r="UYA40"/>
      <c r="UYB40"/>
      <c r="UYC40"/>
      <c r="UYD40"/>
      <c r="UYE40"/>
      <c r="UYF40"/>
      <c r="UYG40"/>
      <c r="UYH40"/>
      <c r="UYI40"/>
      <c r="UYJ40"/>
      <c r="UYK40"/>
      <c r="UYL40"/>
      <c r="UYM40"/>
      <c r="UYN40"/>
      <c r="UYO40"/>
      <c r="UYP40"/>
      <c r="UYQ40"/>
      <c r="UYR40"/>
      <c r="UYS40"/>
      <c r="UYT40"/>
      <c r="UYU40"/>
      <c r="UYV40"/>
      <c r="UYW40"/>
      <c r="UYX40"/>
      <c r="UYY40"/>
      <c r="UYZ40"/>
      <c r="UZA40"/>
      <c r="UZB40"/>
      <c r="UZC40"/>
      <c r="UZD40"/>
      <c r="UZE40"/>
      <c r="UZF40"/>
      <c r="UZG40"/>
      <c r="UZH40"/>
      <c r="UZI40"/>
      <c r="UZJ40"/>
      <c r="UZK40"/>
      <c r="UZL40"/>
      <c r="UZM40"/>
      <c r="UZN40"/>
      <c r="UZO40"/>
      <c r="UZP40"/>
      <c r="UZQ40"/>
      <c r="UZR40"/>
      <c r="UZS40"/>
      <c r="UZT40"/>
      <c r="UZU40"/>
      <c r="UZV40"/>
      <c r="UZW40"/>
      <c r="UZX40"/>
      <c r="UZY40"/>
      <c r="UZZ40"/>
      <c r="VAA40"/>
      <c r="VAB40"/>
      <c r="VAC40"/>
      <c r="VAD40"/>
      <c r="VAE40"/>
      <c r="VAF40"/>
      <c r="VAG40"/>
      <c r="VAH40"/>
      <c r="VAI40"/>
      <c r="VAJ40"/>
      <c r="VAK40"/>
      <c r="VAL40"/>
      <c r="VAM40"/>
      <c r="VAN40"/>
      <c r="VAO40"/>
      <c r="VAP40"/>
      <c r="VAQ40"/>
      <c r="VAR40"/>
      <c r="VAS40"/>
      <c r="VAT40"/>
      <c r="VAU40"/>
      <c r="VAV40"/>
      <c r="VAW40"/>
      <c r="VAX40"/>
      <c r="VAY40"/>
      <c r="VAZ40"/>
      <c r="VBA40"/>
      <c r="VBB40"/>
      <c r="VBC40"/>
      <c r="VBD40"/>
      <c r="VBE40"/>
      <c r="VBF40"/>
      <c r="VBG40"/>
      <c r="VBH40"/>
      <c r="VBI40"/>
      <c r="VBJ40"/>
      <c r="VBK40"/>
      <c r="VBL40"/>
      <c r="VBM40"/>
      <c r="VBN40"/>
      <c r="VBO40"/>
      <c r="VBP40"/>
      <c r="VBQ40"/>
      <c r="VBR40"/>
      <c r="VBS40"/>
      <c r="VBT40"/>
      <c r="VBU40"/>
      <c r="VBV40"/>
      <c r="VBW40"/>
      <c r="VBX40"/>
      <c r="VBY40"/>
      <c r="VBZ40"/>
      <c r="VCA40"/>
      <c r="VCB40"/>
      <c r="VCC40"/>
      <c r="VCD40"/>
      <c r="VCE40"/>
      <c r="VCF40"/>
      <c r="VCG40"/>
      <c r="VCH40"/>
      <c r="VCI40"/>
      <c r="VCJ40"/>
      <c r="VCK40"/>
      <c r="VCL40"/>
      <c r="VCM40"/>
      <c r="VCN40"/>
      <c r="VCO40"/>
      <c r="VCP40"/>
      <c r="VCQ40"/>
      <c r="VCR40"/>
      <c r="VCS40"/>
      <c r="VCT40"/>
      <c r="VCU40"/>
      <c r="VCV40"/>
      <c r="VCW40"/>
      <c r="VCX40"/>
      <c r="VCY40"/>
      <c r="VCZ40"/>
      <c r="VDA40"/>
      <c r="VDB40"/>
      <c r="VDC40"/>
      <c r="VDD40"/>
      <c r="VDE40"/>
      <c r="VDF40"/>
      <c r="VDG40"/>
      <c r="VDH40"/>
      <c r="VDI40"/>
      <c r="VDJ40"/>
      <c r="VDK40"/>
      <c r="VDL40"/>
      <c r="VDM40"/>
      <c r="VDN40"/>
      <c r="VDO40"/>
      <c r="VDP40"/>
      <c r="VDQ40"/>
      <c r="VDR40"/>
      <c r="VDS40"/>
      <c r="VDT40"/>
      <c r="VDU40"/>
      <c r="VDV40"/>
      <c r="VDW40"/>
      <c r="VDX40"/>
      <c r="VDY40"/>
      <c r="VDZ40"/>
      <c r="VEA40"/>
      <c r="VEB40"/>
      <c r="VEC40"/>
      <c r="VED40"/>
      <c r="VEE40"/>
      <c r="VEF40"/>
      <c r="VEG40"/>
      <c r="VEH40"/>
      <c r="VEI40"/>
      <c r="VEJ40"/>
      <c r="VEK40"/>
      <c r="VEL40"/>
      <c r="VEM40"/>
      <c r="VEN40"/>
      <c r="VEO40"/>
      <c r="VEP40"/>
      <c r="VEQ40"/>
      <c r="VER40"/>
      <c r="VES40"/>
      <c r="VET40"/>
      <c r="VEU40"/>
      <c r="VEV40"/>
      <c r="VEW40"/>
      <c r="VEX40"/>
      <c r="VEY40"/>
      <c r="VEZ40"/>
      <c r="VFA40"/>
      <c r="VFB40"/>
      <c r="VFC40"/>
      <c r="VFD40"/>
      <c r="VFE40"/>
      <c r="VFF40"/>
      <c r="VFG40"/>
      <c r="VFH40"/>
      <c r="VFI40"/>
      <c r="VFJ40"/>
      <c r="VFK40"/>
      <c r="VFL40"/>
      <c r="VFM40"/>
      <c r="VFN40"/>
      <c r="VFO40"/>
      <c r="VFP40"/>
      <c r="VFQ40"/>
      <c r="VFR40"/>
      <c r="VFS40"/>
      <c r="VFT40"/>
      <c r="VFU40"/>
      <c r="VFV40"/>
      <c r="VFW40"/>
      <c r="VFX40"/>
      <c r="VFY40"/>
      <c r="VFZ40"/>
      <c r="VGA40"/>
      <c r="VGB40"/>
      <c r="VGC40"/>
      <c r="VGD40"/>
      <c r="VGE40"/>
      <c r="VGF40"/>
      <c r="VGG40"/>
      <c r="VGH40"/>
      <c r="VGI40"/>
      <c r="VGJ40"/>
      <c r="VGK40"/>
      <c r="VGL40"/>
      <c r="VGM40"/>
      <c r="VGN40"/>
      <c r="VGO40"/>
      <c r="VGP40"/>
      <c r="VGQ40"/>
      <c r="VGR40"/>
      <c r="VGS40"/>
      <c r="VGT40"/>
      <c r="VGU40"/>
      <c r="VGV40"/>
      <c r="VGW40"/>
      <c r="VGX40"/>
      <c r="VGY40"/>
      <c r="VGZ40"/>
      <c r="VHA40"/>
      <c r="VHB40"/>
      <c r="VHC40"/>
      <c r="VHD40"/>
      <c r="VHE40"/>
      <c r="VHF40"/>
      <c r="VHG40"/>
      <c r="VHH40"/>
      <c r="VHI40"/>
      <c r="VHJ40"/>
      <c r="VHK40"/>
      <c r="VHL40"/>
      <c r="VHM40"/>
      <c r="VHN40"/>
      <c r="VHO40"/>
      <c r="VHP40"/>
      <c r="VHQ40"/>
      <c r="VHR40"/>
      <c r="VHS40"/>
      <c r="VHT40"/>
      <c r="VHU40"/>
      <c r="VHV40"/>
      <c r="VHW40"/>
      <c r="VHX40"/>
      <c r="VHY40"/>
      <c r="VHZ40"/>
      <c r="VIA40"/>
      <c r="VIB40"/>
      <c r="VIC40"/>
      <c r="VID40"/>
      <c r="VIE40"/>
      <c r="VIF40"/>
      <c r="VIG40"/>
      <c r="VIH40"/>
      <c r="VII40"/>
      <c r="VIJ40"/>
      <c r="VIK40"/>
      <c r="VIL40"/>
      <c r="VIM40"/>
      <c r="VIN40"/>
      <c r="VIO40"/>
      <c r="VIP40"/>
      <c r="VIQ40"/>
      <c r="VIR40"/>
      <c r="VIS40"/>
      <c r="VIT40"/>
      <c r="VIU40"/>
      <c r="VIV40"/>
      <c r="VIW40"/>
      <c r="VIX40"/>
      <c r="VIY40"/>
      <c r="VIZ40"/>
      <c r="VJA40"/>
      <c r="VJB40"/>
      <c r="VJC40"/>
      <c r="VJD40"/>
      <c r="VJE40"/>
      <c r="VJF40"/>
      <c r="VJG40"/>
      <c r="VJH40"/>
      <c r="VJI40"/>
      <c r="VJJ40"/>
      <c r="VJK40"/>
      <c r="VJL40"/>
      <c r="VJM40"/>
      <c r="VJN40"/>
      <c r="VJO40"/>
      <c r="VJP40"/>
      <c r="VJQ40"/>
      <c r="VJR40"/>
      <c r="VJS40"/>
      <c r="VJT40"/>
      <c r="VJU40"/>
      <c r="VJV40"/>
      <c r="VJW40"/>
      <c r="VJX40"/>
      <c r="VJY40"/>
      <c r="VJZ40"/>
      <c r="VKA40"/>
      <c r="VKB40"/>
      <c r="VKC40"/>
      <c r="VKD40"/>
      <c r="VKE40"/>
      <c r="VKF40"/>
      <c r="VKG40"/>
      <c r="VKH40"/>
      <c r="VKI40"/>
      <c r="VKJ40"/>
      <c r="VKK40"/>
      <c r="VKL40"/>
      <c r="VKM40"/>
      <c r="VKN40"/>
      <c r="VKO40"/>
      <c r="VKP40"/>
      <c r="VKQ40"/>
      <c r="VKR40"/>
      <c r="VKS40"/>
      <c r="VKT40"/>
      <c r="VKU40"/>
      <c r="VKV40"/>
      <c r="VKW40"/>
      <c r="VKX40"/>
      <c r="VKY40"/>
      <c r="VKZ40"/>
      <c r="VLA40"/>
      <c r="VLB40"/>
      <c r="VLC40"/>
      <c r="VLD40"/>
      <c r="VLE40"/>
      <c r="VLF40"/>
      <c r="VLG40"/>
      <c r="VLH40"/>
      <c r="VLI40"/>
      <c r="VLJ40"/>
      <c r="VLK40"/>
      <c r="VLL40"/>
      <c r="VLM40"/>
      <c r="VLN40"/>
      <c r="VLO40"/>
      <c r="VLP40"/>
      <c r="VLQ40"/>
      <c r="VLR40"/>
      <c r="VLS40"/>
      <c r="VLT40"/>
      <c r="VLU40"/>
      <c r="VLV40"/>
      <c r="VLW40"/>
      <c r="VLX40"/>
      <c r="VLY40"/>
      <c r="VLZ40"/>
      <c r="VMA40"/>
      <c r="VMB40"/>
      <c r="VMC40"/>
      <c r="VMD40"/>
      <c r="VME40"/>
      <c r="VMF40"/>
      <c r="VMG40"/>
      <c r="VMH40"/>
      <c r="VMI40"/>
      <c r="VMJ40"/>
      <c r="VMK40"/>
      <c r="VML40"/>
      <c r="VMM40"/>
      <c r="VMN40"/>
      <c r="VMO40"/>
      <c r="VMP40"/>
      <c r="VMQ40"/>
      <c r="VMR40"/>
      <c r="VMS40"/>
      <c r="VMT40"/>
      <c r="VMU40"/>
      <c r="VMV40"/>
      <c r="VMW40"/>
      <c r="VMX40"/>
      <c r="VMY40"/>
      <c r="VMZ40"/>
      <c r="VNA40"/>
      <c r="VNB40"/>
      <c r="VNC40"/>
      <c r="VND40"/>
      <c r="VNE40"/>
      <c r="VNF40"/>
      <c r="VNG40"/>
      <c r="VNH40"/>
      <c r="VNI40"/>
      <c r="VNJ40"/>
      <c r="VNK40"/>
      <c r="VNL40"/>
      <c r="VNM40"/>
      <c r="VNN40"/>
      <c r="VNO40"/>
      <c r="VNP40"/>
      <c r="VNQ40"/>
      <c r="VNR40"/>
      <c r="VNS40"/>
      <c r="VNT40"/>
      <c r="VNU40"/>
      <c r="VNV40"/>
      <c r="VNW40"/>
      <c r="VNX40"/>
      <c r="VNY40"/>
      <c r="VNZ40"/>
      <c r="VOA40"/>
      <c r="VOB40"/>
      <c r="VOC40"/>
      <c r="VOD40"/>
      <c r="VOE40"/>
      <c r="VOF40"/>
      <c r="VOG40"/>
      <c r="VOH40"/>
      <c r="VOI40"/>
      <c r="VOJ40"/>
      <c r="VOK40"/>
      <c r="VOL40"/>
      <c r="VOM40"/>
      <c r="VON40"/>
      <c r="VOO40"/>
      <c r="VOP40"/>
      <c r="VOQ40"/>
      <c r="VOR40"/>
      <c r="VOS40"/>
      <c r="VOT40"/>
      <c r="VOU40"/>
      <c r="VOV40"/>
      <c r="VOW40"/>
      <c r="VOX40"/>
      <c r="VOY40"/>
      <c r="VOZ40"/>
      <c r="VPA40"/>
      <c r="VPB40"/>
      <c r="VPC40"/>
      <c r="VPD40"/>
      <c r="VPE40"/>
      <c r="VPF40"/>
      <c r="VPG40"/>
      <c r="VPH40"/>
      <c r="VPI40"/>
      <c r="VPJ40"/>
      <c r="VPK40"/>
      <c r="VPL40"/>
      <c r="VPM40"/>
      <c r="VPN40"/>
      <c r="VPO40"/>
      <c r="VPP40"/>
      <c r="VPQ40"/>
      <c r="VPR40"/>
      <c r="VPS40"/>
      <c r="VPT40"/>
      <c r="VPU40"/>
      <c r="VPV40"/>
      <c r="VPW40"/>
      <c r="VPX40"/>
      <c r="VPY40"/>
      <c r="VPZ40"/>
      <c r="VQA40"/>
      <c r="VQB40"/>
      <c r="VQC40"/>
      <c r="VQD40"/>
      <c r="VQE40"/>
      <c r="VQF40"/>
      <c r="VQG40"/>
      <c r="VQH40"/>
      <c r="VQI40"/>
      <c r="VQJ40"/>
      <c r="VQK40"/>
      <c r="VQL40"/>
      <c r="VQM40"/>
      <c r="VQN40"/>
      <c r="VQO40"/>
      <c r="VQP40"/>
      <c r="VQQ40"/>
      <c r="VQR40"/>
      <c r="VQS40"/>
      <c r="VQT40"/>
      <c r="VQU40"/>
      <c r="VQV40"/>
      <c r="VQW40"/>
      <c r="VQX40"/>
      <c r="VQY40"/>
      <c r="VQZ40"/>
      <c r="VRA40"/>
      <c r="VRB40"/>
      <c r="VRC40"/>
      <c r="VRD40"/>
      <c r="VRE40"/>
      <c r="VRF40"/>
      <c r="VRG40"/>
      <c r="VRH40"/>
      <c r="VRI40"/>
      <c r="VRJ40"/>
      <c r="VRK40"/>
      <c r="VRL40"/>
      <c r="VRM40"/>
      <c r="VRN40"/>
      <c r="VRO40"/>
      <c r="VRP40"/>
      <c r="VRQ40"/>
      <c r="VRR40"/>
      <c r="VRS40"/>
      <c r="VRT40"/>
      <c r="VRU40"/>
      <c r="VRV40"/>
      <c r="VRW40"/>
      <c r="VRX40"/>
      <c r="VRY40"/>
      <c r="VRZ40"/>
      <c r="VSA40"/>
      <c r="VSB40"/>
      <c r="VSC40"/>
      <c r="VSD40"/>
      <c r="VSE40"/>
      <c r="VSF40"/>
      <c r="VSG40"/>
      <c r="VSH40"/>
      <c r="VSI40"/>
      <c r="VSJ40"/>
      <c r="VSK40"/>
      <c r="VSL40"/>
      <c r="VSM40"/>
      <c r="VSN40"/>
      <c r="VSO40"/>
      <c r="VSP40"/>
      <c r="VSQ40"/>
      <c r="VSR40"/>
      <c r="VSS40"/>
      <c r="VST40"/>
      <c r="VSU40"/>
      <c r="VSV40"/>
      <c r="VSW40"/>
      <c r="VSX40"/>
      <c r="VSY40"/>
      <c r="VSZ40"/>
      <c r="VTA40"/>
      <c r="VTB40"/>
      <c r="VTC40"/>
      <c r="VTD40"/>
      <c r="VTE40"/>
      <c r="VTF40"/>
      <c r="VTG40"/>
      <c r="VTH40"/>
      <c r="VTI40"/>
      <c r="VTJ40"/>
      <c r="VTK40"/>
      <c r="VTL40"/>
      <c r="VTM40"/>
      <c r="VTN40"/>
      <c r="VTO40"/>
      <c r="VTP40"/>
      <c r="VTQ40"/>
      <c r="VTR40"/>
      <c r="VTS40"/>
      <c r="VTT40"/>
      <c r="VTU40"/>
      <c r="VTV40"/>
      <c r="VTW40"/>
      <c r="VTX40"/>
      <c r="VTY40"/>
      <c r="VTZ40"/>
      <c r="VUA40"/>
      <c r="VUB40"/>
      <c r="VUC40"/>
      <c r="VUD40"/>
      <c r="VUE40"/>
      <c r="VUF40"/>
      <c r="VUG40"/>
      <c r="VUH40"/>
      <c r="VUI40"/>
      <c r="VUJ40"/>
      <c r="VUK40"/>
      <c r="VUL40"/>
      <c r="VUM40"/>
      <c r="VUN40"/>
      <c r="VUO40"/>
      <c r="VUP40"/>
      <c r="VUQ40"/>
      <c r="VUR40"/>
      <c r="VUS40"/>
      <c r="VUT40"/>
      <c r="VUU40"/>
      <c r="VUV40"/>
      <c r="VUW40"/>
      <c r="VUX40"/>
      <c r="VUY40"/>
      <c r="VUZ40"/>
      <c r="VVA40"/>
      <c r="VVB40"/>
      <c r="VVC40"/>
      <c r="VVD40"/>
      <c r="VVE40"/>
      <c r="VVF40"/>
      <c r="VVG40"/>
      <c r="VVH40"/>
      <c r="VVI40"/>
      <c r="VVJ40"/>
      <c r="VVK40"/>
      <c r="VVL40"/>
      <c r="VVM40"/>
      <c r="VVN40"/>
      <c r="VVO40"/>
      <c r="VVP40"/>
      <c r="VVQ40"/>
      <c r="VVR40"/>
      <c r="VVS40"/>
      <c r="VVT40"/>
      <c r="VVU40"/>
      <c r="VVV40"/>
      <c r="VVW40"/>
      <c r="VVX40"/>
      <c r="VVY40"/>
      <c r="VVZ40"/>
      <c r="VWA40"/>
      <c r="VWB40"/>
      <c r="VWC40"/>
      <c r="VWD40"/>
      <c r="VWE40"/>
      <c r="VWF40"/>
      <c r="VWG40"/>
      <c r="VWH40"/>
      <c r="VWI40"/>
      <c r="VWJ40"/>
      <c r="VWK40"/>
      <c r="VWL40"/>
      <c r="VWM40"/>
      <c r="VWN40"/>
      <c r="VWO40"/>
      <c r="VWP40"/>
      <c r="VWQ40"/>
      <c r="VWR40"/>
      <c r="VWS40"/>
      <c r="VWT40"/>
      <c r="VWU40"/>
      <c r="VWV40"/>
      <c r="VWW40"/>
      <c r="VWX40"/>
      <c r="VWY40"/>
      <c r="VWZ40"/>
      <c r="VXA40"/>
      <c r="VXB40"/>
      <c r="VXC40"/>
      <c r="VXD40"/>
      <c r="VXE40"/>
      <c r="VXF40"/>
      <c r="VXG40"/>
      <c r="VXH40"/>
      <c r="VXI40"/>
      <c r="VXJ40"/>
      <c r="VXK40"/>
      <c r="VXL40"/>
      <c r="VXM40"/>
      <c r="VXN40"/>
      <c r="VXO40"/>
      <c r="VXP40"/>
      <c r="VXQ40"/>
      <c r="VXR40"/>
      <c r="VXS40"/>
      <c r="VXT40"/>
      <c r="VXU40"/>
      <c r="VXV40"/>
      <c r="VXW40"/>
      <c r="VXX40"/>
      <c r="VXY40"/>
      <c r="VXZ40"/>
      <c r="VYA40"/>
      <c r="VYB40"/>
      <c r="VYC40"/>
      <c r="VYD40"/>
      <c r="VYE40"/>
      <c r="VYF40"/>
      <c r="VYG40"/>
      <c r="VYH40"/>
      <c r="VYI40"/>
      <c r="VYJ40"/>
      <c r="VYK40"/>
      <c r="VYL40"/>
      <c r="VYM40"/>
      <c r="VYN40"/>
      <c r="VYO40"/>
      <c r="VYP40"/>
      <c r="VYQ40"/>
      <c r="VYR40"/>
      <c r="VYS40"/>
      <c r="VYT40"/>
      <c r="VYU40"/>
      <c r="VYV40"/>
      <c r="VYW40"/>
      <c r="VYX40"/>
      <c r="VYY40"/>
      <c r="VYZ40"/>
      <c r="VZA40"/>
      <c r="VZB40"/>
      <c r="VZC40"/>
      <c r="VZD40"/>
      <c r="VZE40"/>
      <c r="VZF40"/>
      <c r="VZG40"/>
      <c r="VZH40"/>
      <c r="VZI40"/>
      <c r="VZJ40"/>
      <c r="VZK40"/>
      <c r="VZL40"/>
      <c r="VZM40"/>
      <c r="VZN40"/>
      <c r="VZO40"/>
      <c r="VZP40"/>
      <c r="VZQ40"/>
      <c r="VZR40"/>
      <c r="VZS40"/>
      <c r="VZT40"/>
      <c r="VZU40"/>
      <c r="VZV40"/>
      <c r="VZW40"/>
      <c r="VZX40"/>
      <c r="VZY40"/>
      <c r="VZZ40"/>
      <c r="WAA40"/>
      <c r="WAB40"/>
      <c r="WAC40"/>
      <c r="WAD40"/>
      <c r="WAE40"/>
      <c r="WAF40"/>
      <c r="WAG40"/>
      <c r="WAH40"/>
      <c r="WAI40"/>
      <c r="WAJ40"/>
      <c r="WAK40"/>
      <c r="WAL40"/>
      <c r="WAM40"/>
      <c r="WAN40"/>
      <c r="WAO40"/>
      <c r="WAP40"/>
      <c r="WAQ40"/>
      <c r="WAR40"/>
      <c r="WAS40"/>
      <c r="WAT40"/>
      <c r="WAU40"/>
      <c r="WAV40"/>
      <c r="WAW40"/>
      <c r="WAX40"/>
      <c r="WAY40"/>
      <c r="WAZ40"/>
      <c r="WBA40"/>
      <c r="WBB40"/>
      <c r="WBC40"/>
      <c r="WBD40"/>
      <c r="WBE40"/>
      <c r="WBF40"/>
      <c r="WBG40"/>
      <c r="WBH40"/>
      <c r="WBI40"/>
      <c r="WBJ40"/>
      <c r="WBK40"/>
      <c r="WBL40"/>
      <c r="WBM40"/>
      <c r="WBN40"/>
      <c r="WBO40"/>
      <c r="WBP40"/>
      <c r="WBQ40"/>
      <c r="WBR40"/>
      <c r="WBS40"/>
      <c r="WBT40"/>
      <c r="WBU40"/>
      <c r="WBV40"/>
      <c r="WBW40"/>
      <c r="WBX40"/>
      <c r="WBY40"/>
      <c r="WBZ40"/>
      <c r="WCA40"/>
      <c r="WCB40"/>
      <c r="WCC40"/>
      <c r="WCD40"/>
      <c r="WCE40"/>
      <c r="WCF40"/>
      <c r="WCG40"/>
      <c r="WCH40"/>
      <c r="WCI40"/>
      <c r="WCJ40"/>
      <c r="WCK40"/>
      <c r="WCL40"/>
      <c r="WCM40"/>
      <c r="WCN40"/>
      <c r="WCO40"/>
      <c r="WCP40"/>
      <c r="WCQ40"/>
      <c r="WCR40"/>
      <c r="WCS40"/>
      <c r="WCT40"/>
      <c r="WCU40"/>
      <c r="WCV40"/>
      <c r="WCW40"/>
      <c r="WCX40"/>
      <c r="WCY40"/>
      <c r="WCZ40"/>
      <c r="WDA40"/>
      <c r="WDB40"/>
      <c r="WDC40"/>
      <c r="WDD40"/>
      <c r="WDE40"/>
      <c r="WDF40"/>
      <c r="WDG40"/>
      <c r="WDH40"/>
      <c r="WDI40"/>
      <c r="WDJ40"/>
      <c r="WDK40"/>
      <c r="WDL40"/>
      <c r="WDM40"/>
      <c r="WDN40"/>
      <c r="WDO40"/>
      <c r="WDP40"/>
      <c r="WDQ40"/>
      <c r="WDR40"/>
      <c r="WDS40"/>
      <c r="WDT40"/>
      <c r="WDU40"/>
      <c r="WDV40"/>
      <c r="WDW40"/>
      <c r="WDX40"/>
      <c r="WDY40"/>
      <c r="WDZ40"/>
      <c r="WEA40"/>
      <c r="WEB40"/>
      <c r="WEC40"/>
      <c r="WED40"/>
      <c r="WEE40"/>
      <c r="WEF40"/>
      <c r="WEG40"/>
      <c r="WEH40"/>
      <c r="WEI40"/>
      <c r="WEJ40"/>
      <c r="WEK40"/>
      <c r="WEL40"/>
      <c r="WEM40"/>
      <c r="WEN40"/>
      <c r="WEO40"/>
      <c r="WEP40"/>
      <c r="WEQ40"/>
      <c r="WER40"/>
      <c r="WES40"/>
      <c r="WET40"/>
      <c r="WEU40"/>
      <c r="WEV40"/>
      <c r="WEW40"/>
      <c r="WEX40"/>
      <c r="WEY40"/>
      <c r="WEZ40"/>
      <c r="WFA40"/>
      <c r="WFB40"/>
      <c r="WFC40"/>
      <c r="WFD40"/>
      <c r="WFE40"/>
      <c r="WFF40"/>
      <c r="WFG40"/>
      <c r="WFH40"/>
      <c r="WFI40"/>
      <c r="WFJ40"/>
      <c r="WFK40"/>
      <c r="WFL40"/>
      <c r="WFM40"/>
      <c r="WFN40"/>
      <c r="WFO40"/>
      <c r="WFP40"/>
      <c r="WFQ40"/>
      <c r="WFR40"/>
      <c r="WFS40"/>
      <c r="WFT40"/>
      <c r="WFU40"/>
      <c r="WFV40"/>
      <c r="WFW40"/>
      <c r="WFX40"/>
      <c r="WFY40"/>
      <c r="WFZ40"/>
      <c r="WGA40"/>
      <c r="WGB40"/>
      <c r="WGC40"/>
      <c r="WGD40"/>
      <c r="WGE40"/>
      <c r="WGF40"/>
      <c r="WGG40"/>
      <c r="WGH40"/>
      <c r="WGI40"/>
      <c r="WGJ40"/>
      <c r="WGK40"/>
      <c r="WGL40"/>
      <c r="WGM40"/>
      <c r="WGN40"/>
      <c r="WGO40"/>
      <c r="WGP40"/>
      <c r="WGQ40"/>
      <c r="WGR40"/>
      <c r="WGS40"/>
      <c r="WGT40"/>
      <c r="WGU40"/>
      <c r="WGV40"/>
      <c r="WGW40"/>
      <c r="WGX40"/>
      <c r="WGY40"/>
      <c r="WGZ40"/>
      <c r="WHA40"/>
      <c r="WHB40"/>
      <c r="WHC40"/>
      <c r="WHD40"/>
      <c r="WHE40"/>
      <c r="WHF40"/>
      <c r="WHG40"/>
      <c r="WHH40"/>
      <c r="WHI40"/>
      <c r="WHJ40"/>
      <c r="WHK40"/>
      <c r="WHL40"/>
      <c r="WHM40"/>
      <c r="WHN40"/>
      <c r="WHO40"/>
      <c r="WHP40"/>
      <c r="WHQ40"/>
      <c r="WHR40"/>
      <c r="WHS40"/>
      <c r="WHT40"/>
      <c r="WHU40"/>
      <c r="WHV40"/>
      <c r="WHW40"/>
      <c r="WHX40"/>
      <c r="WHY40"/>
      <c r="WHZ40"/>
      <c r="WIA40"/>
      <c r="WIB40"/>
      <c r="WIC40"/>
      <c r="WID40"/>
      <c r="WIE40"/>
      <c r="WIF40"/>
      <c r="WIG40"/>
      <c r="WIH40"/>
      <c r="WII40"/>
      <c r="WIJ40"/>
      <c r="WIK40"/>
      <c r="WIL40"/>
      <c r="WIM40"/>
      <c r="WIN40"/>
      <c r="WIO40"/>
      <c r="WIP40"/>
      <c r="WIQ40"/>
      <c r="WIR40"/>
      <c r="WIS40"/>
      <c r="WIT40"/>
      <c r="WIU40"/>
      <c r="WIV40"/>
      <c r="WIW40"/>
      <c r="WIX40"/>
      <c r="WIY40"/>
      <c r="WIZ40"/>
      <c r="WJA40"/>
      <c r="WJB40"/>
      <c r="WJC40"/>
      <c r="WJD40"/>
      <c r="WJE40"/>
      <c r="WJF40"/>
      <c r="WJG40"/>
      <c r="WJH40"/>
      <c r="WJI40"/>
      <c r="WJJ40"/>
      <c r="WJK40"/>
      <c r="WJL40"/>
      <c r="WJM40"/>
      <c r="WJN40"/>
      <c r="WJO40"/>
      <c r="WJP40"/>
      <c r="WJQ40"/>
      <c r="WJR40"/>
      <c r="WJS40"/>
      <c r="WJT40"/>
      <c r="WJU40"/>
      <c r="WJV40"/>
      <c r="WJW40"/>
      <c r="WJX40"/>
      <c r="WJY40"/>
      <c r="WJZ40"/>
      <c r="WKA40"/>
      <c r="WKB40"/>
      <c r="WKC40"/>
      <c r="WKD40"/>
      <c r="WKE40"/>
      <c r="WKF40"/>
      <c r="WKG40"/>
      <c r="WKH40"/>
      <c r="WKI40"/>
      <c r="WKJ40"/>
      <c r="WKK40"/>
      <c r="WKL40"/>
      <c r="WKM40"/>
      <c r="WKN40"/>
      <c r="WKO40"/>
      <c r="WKP40"/>
      <c r="WKQ40"/>
      <c r="WKR40"/>
      <c r="WKS40"/>
      <c r="WKT40"/>
      <c r="WKU40"/>
      <c r="WKV40"/>
      <c r="WKW40"/>
      <c r="WKX40"/>
      <c r="WKY40"/>
      <c r="WKZ40"/>
      <c r="WLA40"/>
      <c r="WLB40"/>
      <c r="WLC40"/>
      <c r="WLD40"/>
      <c r="WLE40"/>
      <c r="WLF40"/>
      <c r="WLG40"/>
      <c r="WLH40"/>
      <c r="WLI40"/>
      <c r="WLJ40"/>
      <c r="WLK40"/>
      <c r="WLL40"/>
      <c r="WLM40"/>
      <c r="WLN40"/>
      <c r="WLO40"/>
      <c r="WLP40"/>
      <c r="WLQ40"/>
      <c r="WLR40"/>
      <c r="WLS40"/>
      <c r="WLT40"/>
      <c r="WLU40"/>
      <c r="WLV40"/>
      <c r="WLW40"/>
      <c r="WLX40"/>
      <c r="WLY40"/>
      <c r="WLZ40"/>
      <c r="WMA40"/>
      <c r="WMB40"/>
      <c r="WMC40"/>
      <c r="WMD40"/>
      <c r="WME40"/>
      <c r="WMF40"/>
      <c r="WMG40"/>
      <c r="WMH40"/>
      <c r="WMI40"/>
      <c r="WMJ40"/>
      <c r="WMK40"/>
      <c r="WML40"/>
      <c r="WMM40"/>
      <c r="WMN40"/>
      <c r="WMO40"/>
      <c r="WMP40"/>
      <c r="WMQ40"/>
      <c r="WMR40"/>
      <c r="WMS40"/>
      <c r="WMT40"/>
      <c r="WMU40"/>
      <c r="WMV40"/>
      <c r="WMW40"/>
      <c r="WMX40"/>
      <c r="WMY40"/>
      <c r="WMZ40"/>
      <c r="WNA40"/>
      <c r="WNB40"/>
      <c r="WNC40"/>
      <c r="WND40"/>
      <c r="WNE40"/>
      <c r="WNF40"/>
      <c r="WNG40"/>
      <c r="WNH40"/>
      <c r="WNI40"/>
      <c r="WNJ40"/>
      <c r="WNK40"/>
      <c r="WNL40"/>
      <c r="WNM40"/>
      <c r="WNN40"/>
      <c r="WNO40"/>
      <c r="WNP40"/>
      <c r="WNQ40"/>
      <c r="WNR40"/>
      <c r="WNS40"/>
      <c r="WNT40"/>
      <c r="WNU40"/>
      <c r="WNV40"/>
      <c r="WNW40"/>
      <c r="WNX40"/>
      <c r="WNY40"/>
      <c r="WNZ40"/>
      <c r="WOA40"/>
      <c r="WOB40"/>
      <c r="WOC40"/>
      <c r="WOD40"/>
      <c r="WOE40"/>
      <c r="WOF40"/>
      <c r="WOG40"/>
      <c r="WOH40"/>
      <c r="WOI40"/>
      <c r="WOJ40"/>
      <c r="WOK40"/>
      <c r="WOL40"/>
      <c r="WOM40"/>
      <c r="WON40"/>
      <c r="WOO40"/>
      <c r="WOP40"/>
      <c r="WOQ40"/>
      <c r="WOR40"/>
      <c r="WOS40"/>
      <c r="WOT40"/>
      <c r="WOU40"/>
      <c r="WOV40"/>
      <c r="WOW40"/>
      <c r="WOX40"/>
      <c r="WOY40"/>
      <c r="WOZ40"/>
      <c r="WPA40"/>
      <c r="WPB40"/>
      <c r="WPC40"/>
      <c r="WPD40"/>
      <c r="WPE40"/>
      <c r="WPF40"/>
      <c r="WPG40"/>
      <c r="WPH40"/>
      <c r="WPI40"/>
      <c r="WPJ40"/>
      <c r="WPK40"/>
      <c r="WPL40"/>
      <c r="WPM40"/>
      <c r="WPN40"/>
      <c r="WPO40"/>
      <c r="WPP40"/>
      <c r="WPQ40"/>
      <c r="WPR40"/>
      <c r="WPS40"/>
      <c r="WPT40"/>
      <c r="WPU40"/>
      <c r="WPV40"/>
      <c r="WPW40"/>
      <c r="WPX40"/>
      <c r="WPY40"/>
      <c r="WPZ40"/>
      <c r="WQA40"/>
      <c r="WQB40"/>
      <c r="WQC40"/>
      <c r="WQD40"/>
      <c r="WQE40"/>
      <c r="WQF40"/>
      <c r="WQG40"/>
      <c r="WQH40"/>
      <c r="WQI40"/>
      <c r="WQJ40"/>
      <c r="WQK40"/>
      <c r="WQL40"/>
      <c r="WQM40"/>
      <c r="WQN40"/>
      <c r="WQO40"/>
      <c r="WQP40"/>
      <c r="WQQ40"/>
      <c r="WQR40"/>
      <c r="WQS40"/>
      <c r="WQT40"/>
      <c r="WQU40"/>
      <c r="WQV40"/>
      <c r="WQW40"/>
      <c r="WQX40"/>
      <c r="WQY40"/>
      <c r="WQZ40"/>
      <c r="WRA40"/>
      <c r="WRB40"/>
      <c r="WRC40"/>
      <c r="WRD40"/>
      <c r="WRE40"/>
      <c r="WRF40"/>
      <c r="WRG40"/>
      <c r="WRH40"/>
      <c r="WRI40"/>
      <c r="WRJ40"/>
      <c r="WRK40"/>
      <c r="WRL40"/>
      <c r="WRM40"/>
      <c r="WRN40"/>
      <c r="WRO40"/>
      <c r="WRP40"/>
      <c r="WRQ40"/>
      <c r="WRR40"/>
      <c r="WRS40"/>
      <c r="WRT40"/>
      <c r="WRU40"/>
      <c r="WRV40"/>
      <c r="WRW40"/>
      <c r="WRX40"/>
      <c r="WRY40"/>
      <c r="WRZ40"/>
      <c r="WSA40"/>
      <c r="WSB40"/>
      <c r="WSC40"/>
      <c r="WSD40"/>
      <c r="WSE40"/>
      <c r="WSF40"/>
      <c r="WSG40"/>
      <c r="WSH40"/>
      <c r="WSI40"/>
      <c r="WSJ40"/>
      <c r="WSK40"/>
      <c r="WSL40"/>
      <c r="WSM40"/>
      <c r="WSN40"/>
      <c r="WSO40"/>
      <c r="WSP40"/>
      <c r="WSQ40"/>
      <c r="WSR40"/>
      <c r="WSS40"/>
      <c r="WST40"/>
      <c r="WSU40"/>
      <c r="WSV40"/>
      <c r="WSW40"/>
      <c r="WSX40"/>
      <c r="WSY40"/>
      <c r="WSZ40"/>
      <c r="WTA40"/>
      <c r="WTB40"/>
      <c r="WTC40"/>
      <c r="WTD40"/>
      <c r="WTE40"/>
      <c r="WTF40"/>
      <c r="WTG40"/>
      <c r="WTH40"/>
      <c r="WTI40"/>
      <c r="WTJ40"/>
      <c r="WTK40"/>
      <c r="WTL40"/>
      <c r="WTM40"/>
      <c r="WTN40"/>
      <c r="WTO40"/>
      <c r="WTP40"/>
      <c r="WTQ40"/>
      <c r="WTR40"/>
      <c r="WTS40"/>
      <c r="WTT40"/>
      <c r="WTU40"/>
      <c r="WTV40"/>
      <c r="WTW40"/>
      <c r="WTX40"/>
      <c r="WTY40"/>
      <c r="WTZ40"/>
      <c r="WUA40"/>
      <c r="WUB40"/>
      <c r="WUC40"/>
      <c r="WUD40"/>
      <c r="WUE40"/>
      <c r="WUF40"/>
      <c r="WUG40"/>
      <c r="WUH40"/>
      <c r="WUI40"/>
      <c r="WUJ40"/>
      <c r="WUK40"/>
      <c r="WUL40"/>
      <c r="WUM40"/>
      <c r="WUN40"/>
      <c r="WUO40"/>
      <c r="WUP40"/>
      <c r="WUQ40"/>
      <c r="WUR40"/>
      <c r="WUS40"/>
      <c r="WUT40"/>
      <c r="WUU40"/>
      <c r="WUV40"/>
      <c r="WUW40"/>
      <c r="WUX40"/>
      <c r="WUY40"/>
      <c r="WUZ40"/>
      <c r="WVA40"/>
      <c r="WVB40"/>
      <c r="WVC40"/>
      <c r="WVD40"/>
      <c r="WVE40"/>
      <c r="WVF40"/>
      <c r="WVG40"/>
      <c r="WVH40"/>
      <c r="WVI40"/>
      <c r="WVJ40"/>
      <c r="WVK40"/>
      <c r="WVL40"/>
      <c r="WVM40"/>
      <c r="WVN40"/>
      <c r="WVO40"/>
      <c r="WVP40"/>
      <c r="WVQ40"/>
      <c r="WVR40"/>
      <c r="WVS40"/>
      <c r="WVT40"/>
      <c r="WVU40"/>
      <c r="WVV40"/>
      <c r="WVW40"/>
      <c r="WVX40"/>
      <c r="WVY40"/>
      <c r="WVZ40"/>
      <c r="WWA40"/>
      <c r="WWB40"/>
      <c r="WWC40"/>
      <c r="WWD40"/>
      <c r="WWE40"/>
      <c r="WWF40"/>
      <c r="WWG40"/>
      <c r="WWH40"/>
      <c r="WWI40"/>
      <c r="WWJ40"/>
      <c r="WWK40"/>
      <c r="WWL40"/>
      <c r="WWM40"/>
      <c r="WWN40"/>
      <c r="WWO40"/>
      <c r="WWP40"/>
      <c r="WWQ40"/>
      <c r="WWR40"/>
      <c r="WWS40"/>
      <c r="WWT40"/>
      <c r="WWU40"/>
      <c r="WWV40"/>
      <c r="WWW40"/>
      <c r="WWX40"/>
      <c r="WWY40"/>
      <c r="WWZ40"/>
      <c r="WXA40"/>
      <c r="WXB40"/>
      <c r="WXC40"/>
      <c r="WXD40"/>
      <c r="WXE40"/>
      <c r="WXF40"/>
      <c r="WXG40"/>
      <c r="WXH40"/>
      <c r="WXI40"/>
      <c r="WXJ40"/>
      <c r="WXK40"/>
      <c r="WXL40"/>
      <c r="WXM40"/>
      <c r="WXN40"/>
      <c r="WXO40"/>
      <c r="WXP40"/>
      <c r="WXQ40"/>
      <c r="WXR40"/>
      <c r="WXS40"/>
      <c r="WXT40"/>
      <c r="WXU40"/>
      <c r="WXV40"/>
      <c r="WXW40"/>
      <c r="WXX40"/>
      <c r="WXY40"/>
      <c r="WXZ40"/>
      <c r="WYA40"/>
      <c r="WYB40"/>
      <c r="WYC40"/>
      <c r="WYD40"/>
      <c r="WYE40"/>
      <c r="WYF40"/>
      <c r="WYG40"/>
      <c r="WYH40"/>
      <c r="WYI40"/>
      <c r="WYJ40"/>
      <c r="WYK40"/>
      <c r="WYL40"/>
      <c r="WYM40"/>
      <c r="WYN40"/>
      <c r="WYO40"/>
      <c r="WYP40"/>
      <c r="WYQ40"/>
      <c r="WYR40"/>
      <c r="WYS40"/>
      <c r="WYT40"/>
      <c r="WYU40"/>
      <c r="WYV40"/>
      <c r="WYW40"/>
      <c r="WYX40"/>
      <c r="WYY40"/>
      <c r="WYZ40"/>
      <c r="WZA40"/>
      <c r="WZB40"/>
      <c r="WZC40"/>
      <c r="WZD40"/>
      <c r="WZE40"/>
      <c r="WZF40"/>
      <c r="WZG40"/>
      <c r="WZH40"/>
      <c r="WZI40"/>
      <c r="WZJ40"/>
      <c r="WZK40"/>
      <c r="WZL40"/>
      <c r="WZM40"/>
      <c r="WZN40"/>
      <c r="WZO40"/>
      <c r="WZP40"/>
      <c r="WZQ40"/>
      <c r="WZR40"/>
      <c r="WZS40"/>
      <c r="WZT40"/>
      <c r="WZU40"/>
      <c r="WZV40"/>
      <c r="WZW40"/>
      <c r="WZX40"/>
      <c r="WZY40"/>
      <c r="WZZ40"/>
      <c r="XAA40"/>
      <c r="XAB40"/>
      <c r="XAC40"/>
      <c r="XAD40"/>
      <c r="XAE40"/>
      <c r="XAF40"/>
      <c r="XAG40"/>
      <c r="XAH40"/>
      <c r="XAI40"/>
      <c r="XAJ40"/>
      <c r="XAK40"/>
      <c r="XAL40"/>
      <c r="XAM40"/>
      <c r="XAN40"/>
      <c r="XAO40"/>
      <c r="XAP40"/>
      <c r="XAQ40"/>
      <c r="XAR40"/>
      <c r="XAS40"/>
      <c r="XAT40"/>
      <c r="XAU40"/>
      <c r="XAV40"/>
      <c r="XAW40"/>
      <c r="XAX40"/>
      <c r="XAY40"/>
      <c r="XAZ40"/>
      <c r="XBA40"/>
      <c r="XBB40"/>
      <c r="XBC40"/>
      <c r="XBD40"/>
      <c r="XBE40"/>
      <c r="XBF40"/>
      <c r="XBG40"/>
      <c r="XBH40"/>
      <c r="XBI40"/>
      <c r="XBJ40"/>
      <c r="XBK40"/>
      <c r="XBL40"/>
      <c r="XBM40"/>
      <c r="XBN40"/>
      <c r="XBO40"/>
      <c r="XBP40"/>
      <c r="XBQ40"/>
      <c r="XBR40"/>
      <c r="XBS40"/>
      <c r="XBT40"/>
      <c r="XBU40"/>
      <c r="XBV40"/>
      <c r="XBW40"/>
      <c r="XBX40"/>
      <c r="XBY40"/>
      <c r="XBZ40"/>
      <c r="XCA40"/>
      <c r="XCB40"/>
      <c r="XCC40"/>
      <c r="XCD40"/>
      <c r="XCE40"/>
      <c r="XCF40"/>
      <c r="XCG40"/>
      <c r="XCH40"/>
      <c r="XCI40"/>
      <c r="XCJ40"/>
      <c r="XCK40"/>
    </row>
    <row r="41" spans="1:16313" s="7" customFormat="1" ht="16.2" thickBot="1" x14ac:dyDescent="0.3">
      <c r="A41" s="4"/>
      <c r="B41" s="32" t="s">
        <v>48</v>
      </c>
      <c r="C41" s="4" t="s">
        <v>5</v>
      </c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</row>
    <row r="42" spans="1:16313" ht="4.5" customHeight="1" thickBot="1" x14ac:dyDescent="0.3">
      <c r="E42" s="117"/>
      <c r="F42" s="117"/>
    </row>
    <row r="43" spans="1:16313" s="7" customFormat="1" ht="16.2" thickBot="1" x14ac:dyDescent="0.3">
      <c r="A43" s="4"/>
      <c r="B43" s="32" t="s">
        <v>126</v>
      </c>
      <c r="C43" s="4" t="s">
        <v>5</v>
      </c>
      <c r="D43" s="5">
        <f t="shared" ref="D43:AE43" si="631">IF(D26="","",((D26+D30)/(1-D35))+D34+D39+D41)</f>
        <v>7880.0712032851097</v>
      </c>
      <c r="E43" s="5">
        <f t="shared" si="631"/>
        <v>7883.0332248605955</v>
      </c>
      <c r="F43" s="5">
        <f t="shared" si="631"/>
        <v>7885.5385496567815</v>
      </c>
      <c r="G43" s="5">
        <f t="shared" si="631"/>
        <v>5278.2908132364246</v>
      </c>
      <c r="H43" s="5">
        <f t="shared" si="631"/>
        <v>5285.5417813088043</v>
      </c>
      <c r="I43" s="5">
        <f t="shared" si="631"/>
        <v>5294.0812604763496</v>
      </c>
      <c r="J43" s="5">
        <f t="shared" si="631"/>
        <v>5292.1778350407158</v>
      </c>
      <c r="K43" s="5">
        <f t="shared" si="631"/>
        <v>5298.3981078373945</v>
      </c>
      <c r="L43" s="5">
        <f t="shared" si="631"/>
        <v>5303.7101173338224</v>
      </c>
      <c r="M43" s="5">
        <f t="shared" si="631"/>
        <v>5307.9351880467939</v>
      </c>
      <c r="N43" s="5">
        <f t="shared" si="631"/>
        <v>5310.2620266938275</v>
      </c>
      <c r="O43" s="5">
        <f t="shared" si="631"/>
        <v>5032.2291856765778</v>
      </c>
      <c r="P43" s="5">
        <f t="shared" si="631"/>
        <v>5032.2291856765778</v>
      </c>
      <c r="Q43" s="5">
        <f t="shared" si="631"/>
        <v>4524.6724287091838</v>
      </c>
      <c r="R43" s="5">
        <f t="shared" si="631"/>
        <v>4526.2796244991096</v>
      </c>
      <c r="S43" s="5">
        <f t="shared" si="631"/>
        <v>4533.0917254737014</v>
      </c>
      <c r="T43" s="5">
        <f t="shared" si="631"/>
        <v>4427.6236402838394</v>
      </c>
      <c r="U43" s="5">
        <f t="shared" si="631"/>
        <v>4426.3148606006926</v>
      </c>
      <c r="V43" s="5">
        <f t="shared" si="631"/>
        <v>4423.9102046743456</v>
      </c>
      <c r="W43" s="5">
        <f t="shared" si="631"/>
        <v>4571.5977257161994</v>
      </c>
      <c r="X43" s="5">
        <f t="shared" si="631"/>
        <v>4576.1519940860253</v>
      </c>
      <c r="Y43" s="5">
        <f t="shared" si="631"/>
        <v>4685.8286707289035</v>
      </c>
      <c r="Z43" s="5">
        <f t="shared" si="631"/>
        <v>4730.6632449140889</v>
      </c>
      <c r="AA43" s="5">
        <f t="shared" si="631"/>
        <v>4729.6733392597534</v>
      </c>
      <c r="AB43" s="5">
        <f t="shared" si="631"/>
        <v>4890.8741529535837</v>
      </c>
      <c r="AC43" s="5">
        <f t="shared" si="631"/>
        <v>5013.7562353851072</v>
      </c>
      <c r="AD43" s="5">
        <f t="shared" si="631"/>
        <v>5355.8275061581226</v>
      </c>
      <c r="AE43" s="5">
        <f t="shared" si="631"/>
        <v>5610.125590964959</v>
      </c>
      <c r="AF43" s="5">
        <f t="shared" ref="AF43:AH43" si="632">IF(AF26="","",((AF26+AF30)/(1-AF35))+AF34+AF39+AF41)</f>
        <v>5622.7446858188205</v>
      </c>
      <c r="AG43" s="5">
        <f t="shared" si="632"/>
        <v>7208.277119818913</v>
      </c>
      <c r="AH43" s="5">
        <f t="shared" si="632"/>
        <v>6157.1366939898708</v>
      </c>
      <c r="AI43" s="5">
        <f t="shared" ref="AI43" si="633">IF(AI26="","",((AI26+AI30)/(1-AI35))+AI34+AI39+AI41)</f>
        <v>6168.6434512139485</v>
      </c>
      <c r="AJ43" s="5">
        <f t="shared" ref="AJ43:AO43" si="634">IF(AJ26="","",((AJ26+AJ30)/(1-AJ35))+AJ34+AJ39+AJ41)</f>
        <v>7295.7745101940418</v>
      </c>
      <c r="AK43" s="5">
        <f t="shared" si="634"/>
        <v>7539.1841967223572</v>
      </c>
      <c r="AL43" s="5">
        <f t="shared" si="634"/>
        <v>7854.6132101340909</v>
      </c>
      <c r="AM43" s="5">
        <f t="shared" ref="AM43:AN43" si="635">IF(AM26="","",((AM26+AM30)/(1-AM35))+AM34+AM39+AM41)</f>
        <v>8077.7404028679739</v>
      </c>
      <c r="AN43" s="5">
        <f t="shared" si="635"/>
        <v>7767.6475375502559</v>
      </c>
      <c r="AO43" s="5">
        <f t="shared" si="634"/>
        <v>7795.7735169331118</v>
      </c>
      <c r="AP43" s="5">
        <f t="shared" ref="AP43:AQ43" si="636">IF(AP26="","",((AP26+AP30)/(1-AP35))+AP34+AP39+AP41)</f>
        <v>7666.3313231276152</v>
      </c>
      <c r="AQ43" s="5">
        <f t="shared" si="636"/>
        <v>7921.9683105879321</v>
      </c>
      <c r="AR43" s="5">
        <f t="shared" ref="AR43:AZ43" si="637">IF(AR26="","",((AR26+AR30)/(1-AR35))+AR34+AR39+AR41)</f>
        <v>7428.5877772019394</v>
      </c>
      <c r="AS43" s="5">
        <f t="shared" si="637"/>
        <v>7473.365532450508</v>
      </c>
      <c r="AT43" s="5">
        <f t="shared" si="637"/>
        <v>7470.7845768753687</v>
      </c>
      <c r="AU43" s="5">
        <f t="shared" si="637"/>
        <v>8042.3603256281895</v>
      </c>
      <c r="AV43" s="5">
        <f t="shared" si="637"/>
        <v>8797.9046917810192</v>
      </c>
      <c r="AW43" s="5">
        <f t="shared" si="637"/>
        <v>9233.0447639357681</v>
      </c>
      <c r="AX43" s="5">
        <f>IF(AX26="","",((AX26+AX30)/(1-AX35))+AX34+AX39+AX41)</f>
        <v>8829.8028181603968</v>
      </c>
      <c r="AY43" s="5">
        <f t="shared" si="637"/>
        <v>8817.488938788736</v>
      </c>
      <c r="AZ43" s="5">
        <f t="shared" si="637"/>
        <v>8813.7890028951788</v>
      </c>
      <c r="BA43" s="5">
        <f t="shared" ref="BA43:BD43" si="638">IF(BA26="","",((BA26+BA30)/(1-BA35))+BA34+BA39+BA41)</f>
        <v>9102.6533439719497</v>
      </c>
      <c r="BB43" s="5">
        <f t="shared" si="638"/>
        <v>9123.212015759822</v>
      </c>
      <c r="BC43" s="5">
        <f t="shared" si="638"/>
        <v>7553.3982396731299</v>
      </c>
      <c r="BD43" s="5">
        <f t="shared" si="638"/>
        <v>7487.2830915552295</v>
      </c>
      <c r="BE43" s="5">
        <f t="shared" ref="BE43:DB43" si="639">IF(BE26="","",((BE26+BE30)/(1-BE35))+BE34+BE39+BE41)</f>
        <v>7022.4006229379338</v>
      </c>
      <c r="BF43" s="5">
        <f t="shared" si="639"/>
        <v>7253.7759555921712</v>
      </c>
      <c r="BG43" s="5">
        <f t="shared" si="639"/>
        <v>6599.4734530290843</v>
      </c>
      <c r="BH43" s="5">
        <f t="shared" si="639"/>
        <v>5722.8872706062384</v>
      </c>
      <c r="BI43" s="5">
        <f t="shared" si="639"/>
        <v>5904.088234022809</v>
      </c>
      <c r="BJ43" s="5">
        <f t="shared" si="639"/>
        <v>6206.9892906977457</v>
      </c>
      <c r="BK43" s="5">
        <f t="shared" si="639"/>
        <v>6336.4112454346059</v>
      </c>
      <c r="BL43" s="5">
        <f t="shared" si="639"/>
        <v>6329.4717765385321</v>
      </c>
      <c r="BM43" s="5">
        <f t="shared" si="639"/>
        <v>6783.4656459621301</v>
      </c>
      <c r="BN43" s="5">
        <f t="shared" si="639"/>
        <v>6786.5012525646735</v>
      </c>
      <c r="BO43" s="5">
        <f t="shared" si="639"/>
        <v>7103.8997476325785</v>
      </c>
      <c r="BP43" s="5">
        <f t="shared" si="639"/>
        <v>7313.1818081834235</v>
      </c>
      <c r="BQ43" s="5">
        <f t="shared" si="639"/>
        <v>6932.3896593010541</v>
      </c>
      <c r="BR43" s="5">
        <f t="shared" si="639"/>
        <v>6914.5489223262293</v>
      </c>
      <c r="BS43" s="5">
        <f t="shared" si="639"/>
        <v>6345.5434030363976</v>
      </c>
      <c r="BT43" s="5">
        <f t="shared" si="639"/>
        <v>7310.6159698392366</v>
      </c>
      <c r="BU43" s="5">
        <f t="shared" si="639"/>
        <v>7141.3100833979834</v>
      </c>
      <c r="BV43" s="5">
        <f t="shared" si="639"/>
        <v>7273.870649509784</v>
      </c>
      <c r="BW43" s="5">
        <f t="shared" si="639"/>
        <v>7903.5654283997155</v>
      </c>
      <c r="BX43" s="5">
        <f t="shared" si="639"/>
        <v>8245.8381284108636</v>
      </c>
      <c r="BY43" s="5">
        <f t="shared" si="639"/>
        <v>7966.9196958615157</v>
      </c>
      <c r="BZ43" s="5">
        <f t="shared" si="639"/>
        <v>8588.7152432313869</v>
      </c>
      <c r="CA43" s="5">
        <f t="shared" si="639"/>
        <v>5883.7512854875176</v>
      </c>
      <c r="CB43" s="5">
        <f t="shared" si="639"/>
        <v>6693.554218791227</v>
      </c>
      <c r="CC43" s="5">
        <f t="shared" si="639"/>
        <v>7426.441685337908</v>
      </c>
      <c r="CD43" s="5">
        <f t="shared" si="639"/>
        <v>8715.3874186720896</v>
      </c>
      <c r="CE43" s="5">
        <f t="shared" si="639"/>
        <v>6362.445590566379</v>
      </c>
      <c r="CF43" s="5">
        <f t="shared" si="639"/>
        <v>6957.6218939543242</v>
      </c>
      <c r="CG43" s="5">
        <f t="shared" si="639"/>
        <v>7086.6421161671133</v>
      </c>
      <c r="CH43" s="5">
        <f t="shared" si="639"/>
        <v>7425.7537007691526</v>
      </c>
      <c r="CI43" s="5" t="str">
        <f t="shared" si="639"/>
        <v/>
      </c>
      <c r="CJ43" s="5" t="str">
        <f t="shared" si="639"/>
        <v/>
      </c>
      <c r="CK43" s="5" t="str">
        <f t="shared" si="639"/>
        <v/>
      </c>
      <c r="CL43" s="5" t="str">
        <f t="shared" si="639"/>
        <v/>
      </c>
      <c r="CM43" s="5" t="str">
        <f t="shared" si="639"/>
        <v/>
      </c>
      <c r="CN43" s="5" t="str">
        <f t="shared" si="639"/>
        <v/>
      </c>
      <c r="CO43" s="5" t="str">
        <f t="shared" si="639"/>
        <v/>
      </c>
      <c r="CP43" s="5" t="str">
        <f t="shared" si="639"/>
        <v/>
      </c>
      <c r="CQ43" s="5" t="str">
        <f t="shared" si="639"/>
        <v/>
      </c>
      <c r="CR43" s="5" t="str">
        <f t="shared" si="639"/>
        <v/>
      </c>
      <c r="CS43" s="5" t="str">
        <f t="shared" si="639"/>
        <v/>
      </c>
      <c r="CT43" s="5" t="str">
        <f t="shared" si="639"/>
        <v/>
      </c>
      <c r="CU43" s="5" t="str">
        <f t="shared" si="639"/>
        <v/>
      </c>
      <c r="CV43" s="5" t="str">
        <f t="shared" si="639"/>
        <v/>
      </c>
      <c r="CW43" s="5" t="str">
        <f t="shared" si="639"/>
        <v/>
      </c>
      <c r="CX43" s="5" t="str">
        <f t="shared" si="639"/>
        <v/>
      </c>
      <c r="CY43" s="5" t="str">
        <f t="shared" si="639"/>
        <v/>
      </c>
      <c r="CZ43" s="5" t="str">
        <f t="shared" si="639"/>
        <v/>
      </c>
      <c r="DA43" s="5" t="str">
        <f t="shared" si="639"/>
        <v/>
      </c>
      <c r="DB43" s="5" t="str">
        <f t="shared" si="639"/>
        <v/>
      </c>
    </row>
    <row r="44" spans="1:16313" s="7" customFormat="1" ht="16.2" thickBot="1" x14ac:dyDescent="0.3">
      <c r="A44" s="298"/>
      <c r="B44" s="32" t="s">
        <v>127</v>
      </c>
      <c r="C44" s="4" t="s">
        <v>5</v>
      </c>
      <c r="D44" s="299"/>
      <c r="E44" s="299"/>
      <c r="F44" s="299"/>
      <c r="G44" s="299"/>
      <c r="H44" s="299"/>
      <c r="I44" s="299"/>
      <c r="J44" s="299"/>
      <c r="K44" s="299"/>
      <c r="L44" s="299"/>
      <c r="M44" s="299"/>
      <c r="N44" s="299"/>
      <c r="O44" s="299"/>
      <c r="P44" s="299"/>
      <c r="Q44" s="299"/>
      <c r="R44" s="299"/>
      <c r="S44" s="299">
        <v>4533.0917254737014</v>
      </c>
      <c r="T44" s="299">
        <f>MIN(S44*(1+T$58),T$43+S59/S65)</f>
        <v>4427.6236402838394</v>
      </c>
      <c r="U44" s="299">
        <f t="shared" ref="U44:AE44" si="640">MIN(T44*(1+U$58),U$43+T59/T65)</f>
        <v>4426.3148606006926</v>
      </c>
      <c r="V44" s="299">
        <f t="shared" si="640"/>
        <v>4423.9102046743456</v>
      </c>
      <c r="W44" s="299">
        <f t="shared" si="640"/>
        <v>4444.7025826363142</v>
      </c>
      <c r="X44" s="299">
        <f t="shared" si="640"/>
        <v>4465.5926847747041</v>
      </c>
      <c r="Y44" s="299">
        <f t="shared" si="640"/>
        <v>4486.5809703931445</v>
      </c>
      <c r="Z44" s="299">
        <f t="shared" si="640"/>
        <v>4507.6679009539921</v>
      </c>
      <c r="AA44" s="299">
        <f t="shared" si="640"/>
        <v>4528.8539400884756</v>
      </c>
      <c r="AB44" s="299">
        <f t="shared" si="640"/>
        <v>4550.1395536068912</v>
      </c>
      <c r="AC44" s="299">
        <f t="shared" si="640"/>
        <v>4571.5252095088435</v>
      </c>
      <c r="AD44" s="299">
        <f t="shared" si="640"/>
        <v>4593.0113779935346</v>
      </c>
      <c r="AE44" s="299">
        <f t="shared" si="640"/>
        <v>4614.5985314701038</v>
      </c>
      <c r="AF44" s="299">
        <f t="shared" ref="AF44:AF48" si="641">MIN(AE44*(1+AF$58),AF$43+AE59/AE65)</f>
        <v>4636.287144568013</v>
      </c>
      <c r="AG44" s="299">
        <f t="shared" ref="AG44:AG48" si="642">MIN(AF44*(1+AG$58),AG$43+AF59/AF65)</f>
        <v>4658.0776941474824</v>
      </c>
      <c r="AH44" s="299">
        <f t="shared" ref="AH44:AH48" si="643">MIN(AG44*(1+AH$58),AH$43+AG59/AG65)</f>
        <v>4679.9706593099754</v>
      </c>
      <c r="AI44" s="299">
        <f t="shared" ref="AI44:AI48" si="644">MIN(AH44*(1+AI$58),AI$43+AH59/AH65)</f>
        <v>4701.9665214087318</v>
      </c>
      <c r="AJ44" s="299">
        <f t="shared" ref="AJ44:AJ48" si="645">MIN(AI44*(1+AJ$58),AJ$43+AI59/AI65)</f>
        <v>4724.0657640593527</v>
      </c>
      <c r="AK44" s="299">
        <f t="shared" ref="AK44:AK48" si="646">MIN(AJ44*(1+AK$58),AK$43+AJ59/AJ65)</f>
        <v>4759.4962572897985</v>
      </c>
      <c r="AL44" s="299">
        <f t="shared" ref="AL44:AL48" si="647">MIN(AK44*(1+AL$58),AL$43+AK59/AK65)</f>
        <v>4795.1924792194723</v>
      </c>
      <c r="AM44" s="299">
        <f t="shared" ref="AM44:AM48" si="648">MIN(AL44*(1+AM$58),AM$43+AL59/AL65)</f>
        <v>4831.1564228136185</v>
      </c>
      <c r="AN44" s="299">
        <f t="shared" ref="AN44:AN48" si="649">MIN(AM44*(1+AN$58),AN$43+AM59/AM65)</f>
        <v>4867.3900959847206</v>
      </c>
      <c r="AO44" s="299">
        <f>MIN(AN44*(1+AO$58),AO$43+AN59/AN65)</f>
        <v>4903.8955217046059</v>
      </c>
      <c r="AP44" s="299">
        <f t="shared" ref="AP44:AP48" si="650">MIN(AO44*(1+AP$58),AP$43+AO59/AO65)</f>
        <v>4940.6747381173909</v>
      </c>
      <c r="AQ44" s="299">
        <f t="shared" ref="AQ44:AQ48" si="651">MIN(AP44*(1+AQ$58),AQ$43+AP59/AP65)</f>
        <v>4986.1289457080711</v>
      </c>
      <c r="AR44" s="299">
        <f t="shared" ref="AR44:AR48" si="652">MIN(AQ44*(1+AR$58),AR$43+AQ59/AQ65)</f>
        <v>5032.0013320085855</v>
      </c>
      <c r="AS44" s="299">
        <f t="shared" ref="AS44:AS48" si="653">MIN(AR44*(1+AS$58),AS$43+AR59/AR65)</f>
        <v>5078.295744263065</v>
      </c>
      <c r="AT44" s="299">
        <f t="shared" ref="AT44:AT48" si="654">MIN(AS44*(1+AT$58),AT$43+AS59/AS65)</f>
        <v>5125.016065110286</v>
      </c>
      <c r="AU44" s="299">
        <f t="shared" ref="AU44:AU48" si="655">MIN(AT44*(1+AU$58),AU$43+AT59/AT65)</f>
        <v>5172.1662129093011</v>
      </c>
      <c r="AV44" s="299">
        <f t="shared" ref="AV44:AV48" si="656">MIN(AU44*(1+AV$58),AV$43+AU59/AU65)</f>
        <v>5219.7501420680674</v>
      </c>
      <c r="AW44" s="299">
        <f t="shared" ref="AW44:AW48" si="657">MIN(AV44*(1+AW$58),AW$43+AV59/AV65)</f>
        <v>5267.7718433750942</v>
      </c>
      <c r="AX44" s="299">
        <f t="shared" ref="AX44:AX48" si="658">MIN(AW44*(1+AX$58),AX$43+AW59/AW65)</f>
        <v>5316.2353443341453</v>
      </c>
      <c r="AY44" s="299">
        <f t="shared" ref="AY44:AY48" si="659">MIN(AX44*(1+AY$58),AY$43+AX59/AX65)</f>
        <v>5374.7139331218204</v>
      </c>
      <c r="AZ44" s="299">
        <f t="shared" ref="AZ44:AZ48" si="660">MIN(AY44*(1+AZ$58),AZ$43+AY59/AY65)</f>
        <v>5433.8357863861602</v>
      </c>
      <c r="BA44" s="299">
        <f t="shared" ref="BA44:BA48" si="661">MIN(AZ44*(1+BA$58),BA$43+AZ59/AZ65)</f>
        <v>5493.6079800364078</v>
      </c>
      <c r="BB44" s="299">
        <f t="shared" ref="BB44:BB48" si="662">MIN(BA44*(1+BB$58),BB$43+BA59/BA65)</f>
        <v>5554.0376678168077</v>
      </c>
      <c r="BC44" s="299">
        <f>MIN(BB44*(1+BC$58),BC$43+BB59/BB65)+1000</f>
        <v>6605.1348143607229</v>
      </c>
      <c r="BD44" s="299">
        <v>6665.9020546528418</v>
      </c>
      <c r="BE44" s="299">
        <v>6227.2283535556489</v>
      </c>
      <c r="BF44" s="299">
        <f t="shared" ref="BF44:BF48" si="663">MIN(BE44*(1+BF$58),BF$43+BE59/BE65)</f>
        <v>6284.5188544083612</v>
      </c>
      <c r="BG44" s="299">
        <f t="shared" ref="BG44:BG48" si="664">MIN(BF44*(1+BG$58),BG$43+BF59/BF65)</f>
        <v>6342.3364278689187</v>
      </c>
      <c r="BH44" s="299">
        <f t="shared" ref="BH44:BH48" si="665">MIN(BG44*(1+BH$58),BH$43+BG59/BG65)</f>
        <v>6400.6859230053133</v>
      </c>
      <c r="BI44" s="299">
        <f t="shared" ref="BI44:BI48" si="666">MIN(BH44*(1+BI$58),BI$43+BH59/BH65)</f>
        <v>6459.5722334969623</v>
      </c>
      <c r="BJ44" s="299">
        <f t="shared" ref="BJ44:BJ48" si="667">MIN(BI44*(1+BJ$58),BJ$43+BI59/BI65)</f>
        <v>6519.0002980451354</v>
      </c>
      <c r="BK44" s="299">
        <f t="shared" ref="BK44:BK48" si="668">MIN(BJ44*(1+BK$58),BK$43+BJ59/BJ65)</f>
        <v>6578.975100787151</v>
      </c>
      <c r="BL44" s="299">
        <f t="shared" ref="BL44:BL48" si="669">MIN(BK44*(1+BL$58),BL$43+BK59/BK65)</f>
        <v>6639.5016717143935</v>
      </c>
      <c r="BM44" s="299">
        <f t="shared" ref="BM44:BM48" si="670">MIN(BL44*(1+BM$58),BM$43+BL59/BL65)</f>
        <v>6772.2917051486811</v>
      </c>
      <c r="BN44" s="299">
        <f t="shared" ref="BN44:BN48" si="671">MIN(BM44*(1+BN$58),BN$43+BM59/BM65)</f>
        <v>6907.7375392516551</v>
      </c>
      <c r="BO44" s="299">
        <f t="shared" ref="BO44:BO48" si="672">MIN(BN44*(1+BO$58),BO$43+BN59/BN65)</f>
        <v>7101.1541903507014</v>
      </c>
      <c r="BP44" s="299">
        <f t="shared" ref="BP44:BP48" si="673">MIN(BO44*(1+BP$58),BP$43+BO59/BO65)</f>
        <v>7299.9865076805208</v>
      </c>
      <c r="BQ44" s="299">
        <f t="shared" ref="BQ44:BQ48" si="674">MIN(BP44*(1+BQ$58),BQ$43+BP59/BP65)</f>
        <v>7445.9862378341313</v>
      </c>
      <c r="BR44" s="299">
        <f t="shared" ref="BR44:BR48" si="675">MIN(BQ44*(1+BR$58),BR$43+BQ59/BQ65)</f>
        <v>7594.9059625908139</v>
      </c>
      <c r="BS44" s="299">
        <f t="shared" ref="BS44:BS48" si="676">MIN(BR44*(1+BS$58),BS$43+BR59/BR65)</f>
        <v>7746.8040818426307</v>
      </c>
      <c r="BT44" s="299">
        <f t="shared" ref="BT44:BT48" si="677">MIN(BS44*(1+BT$58),BT$43+BS59/BS65)</f>
        <v>7901.7401634794833</v>
      </c>
      <c r="BU44" s="299">
        <f t="shared" ref="BU44:BU48" si="678">MIN(BT44*(1+BU$58),BU$43+BT59/BT65)</f>
        <v>8059.7749667490734</v>
      </c>
      <c r="BV44" s="299">
        <f t="shared" ref="BV44:BV48" si="679">MIN(BU44*(1+BV$58),BV$43+BU59/BU65)</f>
        <v>8220.9704660840544</v>
      </c>
      <c r="BW44" s="299">
        <f t="shared" ref="BW44:BW48" si="680">MIN(BV44*(1+BW$58),BW$43+BV59/BV65)</f>
        <v>8385.3898754057354</v>
      </c>
      <c r="BX44" s="299">
        <f t="shared" ref="BX44:BX48" si="681">MIN(BW44*(1+BX$58),BX$43+BW59/BW65)</f>
        <v>8553.0976729138511</v>
      </c>
      <c r="BY44" s="299">
        <f t="shared" ref="BY44:BY48" si="682">MIN(BX44*(1+BY$58),BY$43+BX59/BX65)</f>
        <v>8664.287942661731</v>
      </c>
      <c r="BZ44" s="299">
        <f t="shared" ref="BZ44:BZ48" si="683">MIN(BY44*(1+BZ$58),BZ$43+BY59/BY65)</f>
        <v>8743.9993917342199</v>
      </c>
      <c r="CA44" s="299">
        <f t="shared" ref="CA44:CA48" si="684">MIN(BZ44*(1+CA$58),CA$43+BZ59/BZ65)</f>
        <v>8824.4441861381747</v>
      </c>
      <c r="CB44" s="299">
        <f t="shared" ref="CB44:CB48" si="685">MIN(CA44*(1+CB$58),CB$43+CA59/CA65)</f>
        <v>8905.6290726506468</v>
      </c>
      <c r="CC44" s="299">
        <f t="shared" ref="CC44:CC48" si="686">MIN(CB44*(1+CC$58),CC$43+CB59/CB65)</f>
        <v>8923.4403307959474</v>
      </c>
      <c r="CD44" s="299">
        <f t="shared" ref="CD44:CD48" si="687">MIN(CC44*(1+CD$58),CD$43+CC59/CC65)</f>
        <v>8941.2872114575384</v>
      </c>
      <c r="CE44" s="299">
        <f t="shared" ref="CE44:CE48" si="688">MIN(CD44*(1+CE$58),CE$43+CD59/CD65)</f>
        <v>8985.9936475148261</v>
      </c>
      <c r="CF44" s="299">
        <f t="shared" ref="CF44:CF48" si="689">MIN(CE44*(1+CF$58),CF$43+CE59/CE65)</f>
        <v>9030.9236157523992</v>
      </c>
      <c r="CG44" s="299">
        <f t="shared" ref="CG44:CG48" si="690">MIN(CF44*(1+CG$58),CG$43+CF59/CF65)</f>
        <v>9114.0081130173221</v>
      </c>
      <c r="CH44" s="299">
        <f t="shared" ref="CH44:CH48" si="691">MIN(CG44*(1+CH$58),CH$43+CG59/CG65)</f>
        <v>9197.8569876570818</v>
      </c>
      <c r="CI44" s="299" t="e">
        <f t="shared" ref="CI44:CI48" si="692">MIN(CH44*(1+CI$58),CI$43+CH59/CH65)</f>
        <v>#VALUE!</v>
      </c>
      <c r="CJ44" s="299" t="e">
        <f t="shared" ref="CJ44:CJ48" si="693">MIN(CI44*(1+CJ$58),CJ$43+CI59/CI65)</f>
        <v>#VALUE!</v>
      </c>
      <c r="CK44" s="299" t="e">
        <f t="shared" ref="CK44:CK48" si="694">MIN(CJ44*(1+CK$58),CK$43+CJ59/CJ65)</f>
        <v>#VALUE!</v>
      </c>
      <c r="CL44" s="299" t="e">
        <f t="shared" ref="CL44:CL48" si="695">MIN(CK44*(1+CL$58),CL$43+CK59/CK65)</f>
        <v>#VALUE!</v>
      </c>
      <c r="CM44" s="299" t="e">
        <f t="shared" ref="CM44:CM48" si="696">MIN(CL44*(1+CM$58),CM$43+CL59/CL65)</f>
        <v>#VALUE!</v>
      </c>
      <c r="CN44" s="299" t="e">
        <f t="shared" ref="CN44:CN48" si="697">MIN(CM44*(1+CN$58),CN$43+CM59/CM65)</f>
        <v>#VALUE!</v>
      </c>
      <c r="CO44" s="299" t="e">
        <f t="shared" ref="CO44:CO48" si="698">MIN(CN44*(1+CO$58),CO$43+CN59/CN65)</f>
        <v>#VALUE!</v>
      </c>
      <c r="CP44" s="299" t="e">
        <f t="shared" ref="CP44:CP48" si="699">MIN(CO44*(1+CP$58),CP$43+CO59/CO65)</f>
        <v>#VALUE!</v>
      </c>
      <c r="CQ44" s="299" t="e">
        <f t="shared" ref="CQ44:CQ48" si="700">MIN(CP44*(1+CQ$58),CQ$43+CP59/CP65)</f>
        <v>#VALUE!</v>
      </c>
      <c r="CR44" s="299" t="e">
        <f t="shared" ref="CR44:CR48" si="701">MIN(CQ44*(1+CR$58),CR$43+CQ59/CQ65)</f>
        <v>#VALUE!</v>
      </c>
      <c r="CS44" s="299" t="e">
        <f t="shared" ref="CS44:CS48" si="702">MIN(CR44*(1+CS$58),CS$43+CR59/CR65)</f>
        <v>#VALUE!</v>
      </c>
      <c r="CT44" s="299" t="e">
        <f t="shared" ref="CT44:CT48" si="703">MIN(CS44*(1+CT$58),CT$43+CS59/CS65)</f>
        <v>#VALUE!</v>
      </c>
      <c r="CU44" s="299" t="e">
        <f t="shared" ref="CU44:CU48" si="704">MIN(CT44*(1+CU$58),CU$43+CT59/CT65)</f>
        <v>#VALUE!</v>
      </c>
      <c r="CV44" s="299" t="e">
        <f t="shared" ref="CV44:CV48" si="705">MIN(CU44*(1+CV$58),CV$43+CU59/CU65)</f>
        <v>#VALUE!</v>
      </c>
      <c r="CW44" s="299" t="e">
        <f t="shared" ref="CW44:CW48" si="706">MIN(CV44*(1+CW$58),CW$43+CV59/CV65)</f>
        <v>#VALUE!</v>
      </c>
      <c r="CX44" s="299" t="e">
        <f t="shared" ref="CX44:CX48" si="707">MIN(CW44*(1+CX$58),CX$43+CW59/CW65)</f>
        <v>#VALUE!</v>
      </c>
      <c r="CY44" s="299" t="e">
        <f t="shared" ref="CY44:CY48" si="708">MIN(CX44*(1+CY$58),CY$43+CX59/CX65)</f>
        <v>#VALUE!</v>
      </c>
      <c r="CZ44" s="299" t="e">
        <f t="shared" ref="CZ44:CZ48" si="709">MIN(CY44*(1+CZ$58),CZ$43+CY59/CY65)</f>
        <v>#VALUE!</v>
      </c>
      <c r="DA44" s="299" t="e">
        <f t="shared" ref="DA44:DA48" si="710">MIN(CZ44*(1+DA$58),DA$43+CZ59/CZ65)</f>
        <v>#VALUE!</v>
      </c>
      <c r="DB44" s="299" t="e">
        <f t="shared" ref="DB44:DB48" si="711">MIN(DA44*(1+DB$58),DB$43+DA59/DA65)</f>
        <v>#VALUE!</v>
      </c>
    </row>
    <row r="45" spans="1:16313" s="7" customFormat="1" ht="16.2" thickBot="1" x14ac:dyDescent="0.3">
      <c r="A45" s="298"/>
      <c r="B45" s="32" t="s">
        <v>128</v>
      </c>
      <c r="C45" s="4" t="s">
        <v>5</v>
      </c>
      <c r="D45" s="299"/>
      <c r="E45" s="299"/>
      <c r="F45" s="299"/>
      <c r="G45" s="299"/>
      <c r="H45" s="299"/>
      <c r="I45" s="299"/>
      <c r="J45" s="299"/>
      <c r="K45" s="299"/>
      <c r="L45" s="299"/>
      <c r="M45" s="299"/>
      <c r="N45" s="299"/>
      <c r="O45" s="299"/>
      <c r="P45" s="299"/>
      <c r="Q45" s="299"/>
      <c r="R45" s="299"/>
      <c r="S45" s="299">
        <v>4533.0917254737014</v>
      </c>
      <c r="T45" s="299">
        <f>MIN(S45*(1+T$58),T$43+S60/S66)</f>
        <v>4427.6236402838394</v>
      </c>
      <c r="U45" s="299">
        <f t="shared" ref="U45:AE45" si="712">MIN(T45*(1+U$58),U$43+T60/T66)</f>
        <v>4426.3148606006926</v>
      </c>
      <c r="V45" s="299">
        <f t="shared" si="712"/>
        <v>4423.9102046743456</v>
      </c>
      <c r="W45" s="299">
        <f t="shared" si="712"/>
        <v>4444.7025826363142</v>
      </c>
      <c r="X45" s="299">
        <f t="shared" si="712"/>
        <v>4465.5926847747041</v>
      </c>
      <c r="Y45" s="299">
        <f t="shared" si="712"/>
        <v>4486.5809703931445</v>
      </c>
      <c r="Z45" s="299">
        <f t="shared" si="712"/>
        <v>4507.6679009539921</v>
      </c>
      <c r="AA45" s="299">
        <f t="shared" si="712"/>
        <v>4528.8539400884756</v>
      </c>
      <c r="AB45" s="299">
        <f t="shared" si="712"/>
        <v>4550.1395536068912</v>
      </c>
      <c r="AC45" s="299">
        <f t="shared" si="712"/>
        <v>4571.5252095088435</v>
      </c>
      <c r="AD45" s="299">
        <f t="shared" si="712"/>
        <v>4593.0113779935346</v>
      </c>
      <c r="AE45" s="299">
        <f t="shared" si="712"/>
        <v>4614.5985314701038</v>
      </c>
      <c r="AF45" s="299">
        <f t="shared" si="641"/>
        <v>4636.287144568013</v>
      </c>
      <c r="AG45" s="299">
        <f t="shared" si="642"/>
        <v>4658.0776941474824</v>
      </c>
      <c r="AH45" s="299">
        <f t="shared" si="643"/>
        <v>4679.9706593099754</v>
      </c>
      <c r="AI45" s="299">
        <f t="shared" si="644"/>
        <v>4701.9665214087318</v>
      </c>
      <c r="AJ45" s="299">
        <f t="shared" si="645"/>
        <v>4724.0657640593527</v>
      </c>
      <c r="AK45" s="299">
        <f t="shared" si="646"/>
        <v>4759.4962572897985</v>
      </c>
      <c r="AL45" s="299">
        <f t="shared" si="647"/>
        <v>4795.1924792194723</v>
      </c>
      <c r="AM45" s="299">
        <f t="shared" si="648"/>
        <v>4831.1564228136185</v>
      </c>
      <c r="AN45" s="299">
        <f t="shared" si="649"/>
        <v>4867.3900959847206</v>
      </c>
      <c r="AO45" s="299">
        <f t="shared" ref="AO45:AO48" si="713">MIN(AN45*(1+AO$58),AO$43+AN60/AN66)</f>
        <v>4903.8955217046059</v>
      </c>
      <c r="AP45" s="299">
        <f t="shared" si="650"/>
        <v>4940.6747381173909</v>
      </c>
      <c r="AQ45" s="299">
        <f t="shared" si="651"/>
        <v>4986.1289457080711</v>
      </c>
      <c r="AR45" s="299">
        <f t="shared" si="652"/>
        <v>5032.0013320085855</v>
      </c>
      <c r="AS45" s="299">
        <f t="shared" si="653"/>
        <v>5078.295744263065</v>
      </c>
      <c r="AT45" s="299">
        <f t="shared" si="654"/>
        <v>5125.016065110286</v>
      </c>
      <c r="AU45" s="299">
        <f t="shared" si="655"/>
        <v>5172.1662129093011</v>
      </c>
      <c r="AV45" s="299">
        <f t="shared" si="656"/>
        <v>5219.7501420680674</v>
      </c>
      <c r="AW45" s="299">
        <f t="shared" si="657"/>
        <v>5267.7718433750942</v>
      </c>
      <c r="AX45" s="299">
        <f t="shared" si="658"/>
        <v>5316.2353443341453</v>
      </c>
      <c r="AY45" s="299">
        <f t="shared" si="659"/>
        <v>5374.7139331218204</v>
      </c>
      <c r="AZ45" s="299">
        <f t="shared" si="660"/>
        <v>5433.8357863861602</v>
      </c>
      <c r="BA45" s="299">
        <f t="shared" si="661"/>
        <v>5493.6079800364078</v>
      </c>
      <c r="BB45" s="299">
        <f t="shared" si="662"/>
        <v>5554.0376678168077</v>
      </c>
      <c r="BC45" s="299">
        <f>MIN(BB45*(1+BC$58),BC$43+BB60/BB66)+500</f>
        <v>6105.1348143607229</v>
      </c>
      <c r="BD45" s="299">
        <f>MIN(BC45*(1+BD$58),BD$43+BC60/BC66)+504.6</f>
        <v>6665.9020546528427</v>
      </c>
      <c r="BE45" s="299">
        <f>MIN(BD45*(1+BE$58),BE$43+BD60/BD66)-500</f>
        <v>6227.2283535556498</v>
      </c>
      <c r="BF45" s="299">
        <f t="shared" si="663"/>
        <v>6284.5188544083621</v>
      </c>
      <c r="BG45" s="299">
        <f t="shared" si="664"/>
        <v>6342.3364278689196</v>
      </c>
      <c r="BH45" s="299">
        <f t="shared" si="665"/>
        <v>6400.6859230053142</v>
      </c>
      <c r="BI45" s="299">
        <f t="shared" si="666"/>
        <v>6459.5722334969641</v>
      </c>
      <c r="BJ45" s="299">
        <f t="shared" si="667"/>
        <v>6519.0002980451372</v>
      </c>
      <c r="BK45" s="299">
        <f t="shared" si="668"/>
        <v>6578.9751007871528</v>
      </c>
      <c r="BL45" s="299">
        <f t="shared" si="669"/>
        <v>6639.5016717143953</v>
      </c>
      <c r="BM45" s="299">
        <f t="shared" si="670"/>
        <v>6772.2917051486829</v>
      </c>
      <c r="BN45" s="299">
        <f t="shared" si="671"/>
        <v>6907.7375392516569</v>
      </c>
      <c r="BO45" s="299">
        <f t="shared" si="672"/>
        <v>7101.1541903507032</v>
      </c>
      <c r="BP45" s="299">
        <f t="shared" si="673"/>
        <v>7299.9865076805227</v>
      </c>
      <c r="BQ45" s="299">
        <f t="shared" si="674"/>
        <v>7445.9862378341331</v>
      </c>
      <c r="BR45" s="299">
        <f t="shared" si="675"/>
        <v>7594.9059625908158</v>
      </c>
      <c r="BS45" s="299">
        <f t="shared" si="676"/>
        <v>7746.8040818426325</v>
      </c>
      <c r="BT45" s="299">
        <f t="shared" si="677"/>
        <v>7901.7401634794851</v>
      </c>
      <c r="BU45" s="299">
        <f t="shared" si="678"/>
        <v>8059.7749667490752</v>
      </c>
      <c r="BV45" s="299">
        <f t="shared" si="679"/>
        <v>8220.9704660840562</v>
      </c>
      <c r="BW45" s="299">
        <f t="shared" si="680"/>
        <v>8385.3898754057373</v>
      </c>
      <c r="BX45" s="299">
        <f t="shared" si="681"/>
        <v>8553.0976729138529</v>
      </c>
      <c r="BY45" s="299">
        <f t="shared" si="682"/>
        <v>8664.2879426617328</v>
      </c>
      <c r="BZ45" s="299">
        <f t="shared" si="683"/>
        <v>8743.9993917342217</v>
      </c>
      <c r="CA45" s="299">
        <f t="shared" si="684"/>
        <v>8824.4441861381765</v>
      </c>
      <c r="CB45" s="299">
        <f t="shared" si="685"/>
        <v>8905.6290726506486</v>
      </c>
      <c r="CC45" s="299">
        <f t="shared" si="686"/>
        <v>8923.4403307959492</v>
      </c>
      <c r="CD45" s="299">
        <f t="shared" si="687"/>
        <v>8941.2872114575403</v>
      </c>
      <c r="CE45" s="299">
        <f t="shared" si="688"/>
        <v>8985.9936475148279</v>
      </c>
      <c r="CF45" s="299">
        <f t="shared" si="689"/>
        <v>9030.923615752401</v>
      </c>
      <c r="CG45" s="299">
        <f t="shared" si="690"/>
        <v>9114.0081130173239</v>
      </c>
      <c r="CH45" s="299">
        <f t="shared" si="691"/>
        <v>9197.8569876570837</v>
      </c>
      <c r="CI45" s="299" t="e">
        <f t="shared" si="692"/>
        <v>#VALUE!</v>
      </c>
      <c r="CJ45" s="299" t="e">
        <f t="shared" si="693"/>
        <v>#VALUE!</v>
      </c>
      <c r="CK45" s="299" t="e">
        <f t="shared" si="694"/>
        <v>#VALUE!</v>
      </c>
      <c r="CL45" s="299" t="e">
        <f t="shared" si="695"/>
        <v>#VALUE!</v>
      </c>
      <c r="CM45" s="299" t="e">
        <f t="shared" si="696"/>
        <v>#VALUE!</v>
      </c>
      <c r="CN45" s="299" t="e">
        <f t="shared" si="697"/>
        <v>#VALUE!</v>
      </c>
      <c r="CO45" s="299" t="e">
        <f t="shared" si="698"/>
        <v>#VALUE!</v>
      </c>
      <c r="CP45" s="299" t="e">
        <f t="shared" si="699"/>
        <v>#VALUE!</v>
      </c>
      <c r="CQ45" s="299" t="e">
        <f t="shared" si="700"/>
        <v>#VALUE!</v>
      </c>
      <c r="CR45" s="299" t="e">
        <f t="shared" si="701"/>
        <v>#VALUE!</v>
      </c>
      <c r="CS45" s="299" t="e">
        <f t="shared" si="702"/>
        <v>#VALUE!</v>
      </c>
      <c r="CT45" s="299" t="e">
        <f t="shared" si="703"/>
        <v>#VALUE!</v>
      </c>
      <c r="CU45" s="299" t="e">
        <f t="shared" si="704"/>
        <v>#VALUE!</v>
      </c>
      <c r="CV45" s="299" t="e">
        <f t="shared" si="705"/>
        <v>#VALUE!</v>
      </c>
      <c r="CW45" s="299" t="e">
        <f t="shared" si="706"/>
        <v>#VALUE!</v>
      </c>
      <c r="CX45" s="299" t="e">
        <f t="shared" si="707"/>
        <v>#VALUE!</v>
      </c>
      <c r="CY45" s="299" t="e">
        <f t="shared" si="708"/>
        <v>#VALUE!</v>
      </c>
      <c r="CZ45" s="299" t="e">
        <f t="shared" si="709"/>
        <v>#VALUE!</v>
      </c>
      <c r="DA45" s="299" t="e">
        <f t="shared" si="710"/>
        <v>#VALUE!</v>
      </c>
      <c r="DB45" s="299" t="e">
        <f t="shared" si="711"/>
        <v>#VALUE!</v>
      </c>
    </row>
    <row r="46" spans="1:16313" s="7" customFormat="1" ht="16.2" thickBot="1" x14ac:dyDescent="0.3">
      <c r="A46" s="298"/>
      <c r="B46" s="32" t="s">
        <v>130</v>
      </c>
      <c r="C46" s="4" t="s">
        <v>5</v>
      </c>
      <c r="D46" s="299"/>
      <c r="E46" s="299"/>
      <c r="F46" s="299"/>
      <c r="G46" s="299"/>
      <c r="H46" s="299"/>
      <c r="I46" s="299"/>
      <c r="J46" s="299"/>
      <c r="K46" s="299"/>
      <c r="L46" s="299"/>
      <c r="M46" s="299"/>
      <c r="N46" s="299"/>
      <c r="O46" s="299"/>
      <c r="P46" s="299"/>
      <c r="Q46" s="299"/>
      <c r="R46" s="299"/>
      <c r="S46" s="299">
        <v>4533.0917254737014</v>
      </c>
      <c r="T46" s="299">
        <f>MIN(S46*(1+T$58),T$43+S61/S67)</f>
        <v>4427.6236402838394</v>
      </c>
      <c r="U46" s="299">
        <f t="shared" ref="U46:AE46" si="714">MIN(T46*(1+U$58),U$43+T61/T67)</f>
        <v>4426.3148606006926</v>
      </c>
      <c r="V46" s="299">
        <f t="shared" si="714"/>
        <v>4423.9102046743456</v>
      </c>
      <c r="W46" s="299">
        <f t="shared" si="714"/>
        <v>4444.7025826363142</v>
      </c>
      <c r="X46" s="299">
        <f t="shared" si="714"/>
        <v>4465.5926847747041</v>
      </c>
      <c r="Y46" s="299">
        <f t="shared" si="714"/>
        <v>4486.5809703931445</v>
      </c>
      <c r="Z46" s="299">
        <f t="shared" si="714"/>
        <v>4507.6679009539921</v>
      </c>
      <c r="AA46" s="299">
        <f t="shared" si="714"/>
        <v>4528.8539400884756</v>
      </c>
      <c r="AB46" s="299">
        <f t="shared" si="714"/>
        <v>4550.1395536068912</v>
      </c>
      <c r="AC46" s="299">
        <f t="shared" si="714"/>
        <v>4571.5252095088435</v>
      </c>
      <c r="AD46" s="299">
        <f t="shared" si="714"/>
        <v>4593.0113779935346</v>
      </c>
      <c r="AE46" s="299">
        <f t="shared" si="714"/>
        <v>4614.5985314701038</v>
      </c>
      <c r="AF46" s="299">
        <f t="shared" si="641"/>
        <v>4636.287144568013</v>
      </c>
      <c r="AG46" s="299">
        <f t="shared" si="642"/>
        <v>4658.0776941474824</v>
      </c>
      <c r="AH46" s="299">
        <f t="shared" si="643"/>
        <v>4679.9706593099754</v>
      </c>
      <c r="AI46" s="299">
        <f t="shared" si="644"/>
        <v>4701.9665214087318</v>
      </c>
      <c r="AJ46" s="299">
        <f t="shared" si="645"/>
        <v>4724.0657640593527</v>
      </c>
      <c r="AK46" s="299">
        <f t="shared" si="646"/>
        <v>4759.4962572897985</v>
      </c>
      <c r="AL46" s="299">
        <f t="shared" si="647"/>
        <v>4795.1924792194723</v>
      </c>
      <c r="AM46" s="299">
        <f t="shared" si="648"/>
        <v>4831.1564228136185</v>
      </c>
      <c r="AN46" s="299">
        <f t="shared" si="649"/>
        <v>4867.3900959847206</v>
      </c>
      <c r="AO46" s="299">
        <f t="shared" si="713"/>
        <v>4903.8955217046059</v>
      </c>
      <c r="AP46" s="299">
        <f t="shared" si="650"/>
        <v>4940.6747381173909</v>
      </c>
      <c r="AQ46" s="299">
        <f t="shared" si="651"/>
        <v>4986.1289457080711</v>
      </c>
      <c r="AR46" s="299">
        <f t="shared" si="652"/>
        <v>5032.0013320085855</v>
      </c>
      <c r="AS46" s="299">
        <f t="shared" si="653"/>
        <v>5078.295744263065</v>
      </c>
      <c r="AT46" s="299">
        <f t="shared" si="654"/>
        <v>5125.016065110286</v>
      </c>
      <c r="AU46" s="299">
        <f t="shared" si="655"/>
        <v>5172.1662129093011</v>
      </c>
      <c r="AV46" s="299">
        <f t="shared" si="656"/>
        <v>5219.7501420680674</v>
      </c>
      <c r="AW46" s="299">
        <f t="shared" si="657"/>
        <v>5267.7718433750942</v>
      </c>
      <c r="AX46" s="299">
        <f t="shared" si="658"/>
        <v>5316.2353443341453</v>
      </c>
      <c r="AY46" s="299">
        <f t="shared" si="659"/>
        <v>5374.7139331218204</v>
      </c>
      <c r="AZ46" s="299">
        <f t="shared" si="660"/>
        <v>5433.8357863861602</v>
      </c>
      <c r="BA46" s="299">
        <f t="shared" si="661"/>
        <v>5493.6079800364078</v>
      </c>
      <c r="BB46" s="299">
        <f t="shared" si="662"/>
        <v>5554.0376678168077</v>
      </c>
      <c r="BC46" s="299">
        <f>MIN(BB46*(1+BC$58),BC$43+BB61/BB67)+500</f>
        <v>6105.1348143607229</v>
      </c>
      <c r="BD46" s="299">
        <f>MIN(BC46*(1+BD$58),BD$43+BC61/BC67)+504.6</f>
        <v>6665.9020546528427</v>
      </c>
      <c r="BE46" s="299">
        <f>MIN(BD46*(1+BE$58),BE$43+BD61/BD67)-500</f>
        <v>6227.2283535556498</v>
      </c>
      <c r="BF46" s="299">
        <f t="shared" si="663"/>
        <v>6284.5188544083621</v>
      </c>
      <c r="BG46" s="299">
        <f t="shared" si="664"/>
        <v>6342.3364278689196</v>
      </c>
      <c r="BH46" s="299">
        <f t="shared" si="665"/>
        <v>6400.6859230053142</v>
      </c>
      <c r="BI46" s="299">
        <f t="shared" si="666"/>
        <v>6459.5722334969641</v>
      </c>
      <c r="BJ46" s="299">
        <f t="shared" si="667"/>
        <v>6519.0002980451372</v>
      </c>
      <c r="BK46" s="299">
        <f t="shared" si="668"/>
        <v>6578.9751007871528</v>
      </c>
      <c r="BL46" s="299">
        <f t="shared" si="669"/>
        <v>6639.5016717143953</v>
      </c>
      <c r="BM46" s="299">
        <f t="shared" si="670"/>
        <v>6772.2917051486829</v>
      </c>
      <c r="BN46" s="299">
        <f t="shared" si="671"/>
        <v>6907.7375392516569</v>
      </c>
      <c r="BO46" s="299">
        <f t="shared" si="672"/>
        <v>7101.1541903507032</v>
      </c>
      <c r="BP46" s="299">
        <f t="shared" si="673"/>
        <v>7299.9865076805227</v>
      </c>
      <c r="BQ46" s="299">
        <f t="shared" si="674"/>
        <v>7445.9862378341331</v>
      </c>
      <c r="BR46" s="299">
        <f t="shared" si="675"/>
        <v>7594.9059625908158</v>
      </c>
      <c r="BS46" s="299">
        <f t="shared" si="676"/>
        <v>7746.8040818426325</v>
      </c>
      <c r="BT46" s="299">
        <f t="shared" si="677"/>
        <v>7901.7401634794851</v>
      </c>
      <c r="BU46" s="299">
        <f t="shared" si="678"/>
        <v>8059.7749667490752</v>
      </c>
      <c r="BV46" s="299">
        <f t="shared" si="679"/>
        <v>8220.9704660840562</v>
      </c>
      <c r="BW46" s="299">
        <f t="shared" si="680"/>
        <v>8385.3898754057373</v>
      </c>
      <c r="BX46" s="299">
        <f t="shared" si="681"/>
        <v>8553.0976729138529</v>
      </c>
      <c r="BY46" s="299">
        <f t="shared" si="682"/>
        <v>8664.2879426617328</v>
      </c>
      <c r="BZ46" s="299">
        <f t="shared" si="683"/>
        <v>8743.9993917342217</v>
      </c>
      <c r="CA46" s="299">
        <f t="shared" si="684"/>
        <v>8824.4441861381765</v>
      </c>
      <c r="CB46" s="299">
        <f t="shared" si="685"/>
        <v>8905.6290726506486</v>
      </c>
      <c r="CC46" s="299">
        <f t="shared" si="686"/>
        <v>8923.4403307959492</v>
      </c>
      <c r="CD46" s="299">
        <f t="shared" si="687"/>
        <v>8941.2872114575403</v>
      </c>
      <c r="CE46" s="299">
        <f t="shared" si="688"/>
        <v>8985.9936475148279</v>
      </c>
      <c r="CF46" s="299">
        <f t="shared" si="689"/>
        <v>9030.923615752401</v>
      </c>
      <c r="CG46" s="299">
        <f t="shared" si="690"/>
        <v>9114.0081130173239</v>
      </c>
      <c r="CH46" s="299">
        <f t="shared" si="691"/>
        <v>9197.8569876570837</v>
      </c>
      <c r="CI46" s="299" t="e">
        <f t="shared" si="692"/>
        <v>#VALUE!</v>
      </c>
      <c r="CJ46" s="299" t="e">
        <f t="shared" si="693"/>
        <v>#VALUE!</v>
      </c>
      <c r="CK46" s="299" t="e">
        <f t="shared" si="694"/>
        <v>#VALUE!</v>
      </c>
      <c r="CL46" s="299" t="e">
        <f t="shared" si="695"/>
        <v>#VALUE!</v>
      </c>
      <c r="CM46" s="299" t="e">
        <f t="shared" si="696"/>
        <v>#VALUE!</v>
      </c>
      <c r="CN46" s="299" t="e">
        <f t="shared" si="697"/>
        <v>#VALUE!</v>
      </c>
      <c r="CO46" s="299" t="e">
        <f t="shared" si="698"/>
        <v>#VALUE!</v>
      </c>
      <c r="CP46" s="299" t="e">
        <f t="shared" si="699"/>
        <v>#VALUE!</v>
      </c>
      <c r="CQ46" s="299" t="e">
        <f t="shared" si="700"/>
        <v>#VALUE!</v>
      </c>
      <c r="CR46" s="299" t="e">
        <f t="shared" si="701"/>
        <v>#VALUE!</v>
      </c>
      <c r="CS46" s="299" t="e">
        <f t="shared" si="702"/>
        <v>#VALUE!</v>
      </c>
      <c r="CT46" s="299" t="e">
        <f t="shared" si="703"/>
        <v>#VALUE!</v>
      </c>
      <c r="CU46" s="299" t="e">
        <f t="shared" si="704"/>
        <v>#VALUE!</v>
      </c>
      <c r="CV46" s="299" t="e">
        <f t="shared" si="705"/>
        <v>#VALUE!</v>
      </c>
      <c r="CW46" s="299" t="e">
        <f t="shared" si="706"/>
        <v>#VALUE!</v>
      </c>
      <c r="CX46" s="299" t="e">
        <f t="shared" si="707"/>
        <v>#VALUE!</v>
      </c>
      <c r="CY46" s="299" t="e">
        <f t="shared" si="708"/>
        <v>#VALUE!</v>
      </c>
      <c r="CZ46" s="299" t="e">
        <f t="shared" si="709"/>
        <v>#VALUE!</v>
      </c>
      <c r="DA46" s="299" t="e">
        <f t="shared" si="710"/>
        <v>#VALUE!</v>
      </c>
      <c r="DB46" s="299" t="e">
        <f t="shared" si="711"/>
        <v>#VALUE!</v>
      </c>
    </row>
    <row r="47" spans="1:16313" s="7" customFormat="1" ht="16.2" thickBot="1" x14ac:dyDescent="0.3">
      <c r="A47" s="298"/>
      <c r="B47" s="32" t="s">
        <v>160</v>
      </c>
      <c r="C47" s="4" t="s">
        <v>5</v>
      </c>
      <c r="D47" s="299"/>
      <c r="E47" s="299"/>
      <c r="F47" s="299"/>
      <c r="G47" s="299"/>
      <c r="H47" s="299"/>
      <c r="I47" s="299"/>
      <c r="J47" s="299"/>
      <c r="K47" s="299"/>
      <c r="L47" s="299"/>
      <c r="M47" s="299"/>
      <c r="N47" s="299"/>
      <c r="O47" s="299"/>
      <c r="P47" s="299"/>
      <c r="Q47" s="299"/>
      <c r="R47" s="299"/>
      <c r="S47" s="299">
        <v>4533.0917254737014</v>
      </c>
      <c r="T47" s="299">
        <f>MIN(S47*(1+T$58),T$43+S62/S68)</f>
        <v>4427.6236402838394</v>
      </c>
      <c r="U47" s="299">
        <f t="shared" ref="U47" si="715">MIN(T47*(1+U$58),U$43+T62/T68)</f>
        <v>4426.3148606006926</v>
      </c>
      <c r="V47" s="299">
        <f t="shared" ref="V47" si="716">MIN(U47*(1+V$58),V$43+U62/U68)</f>
        <v>4423.9102046743456</v>
      </c>
      <c r="W47" s="299">
        <f t="shared" ref="W47" si="717">MIN(V47*(1+W$58),W$43+V62/V68)</f>
        <v>4444.7025826363142</v>
      </c>
      <c r="X47" s="299">
        <f t="shared" ref="X47" si="718">MIN(W47*(1+X$58),X$43+W62/W68)</f>
        <v>4465.5926847747041</v>
      </c>
      <c r="Y47" s="299">
        <f t="shared" ref="Y47" si="719">MIN(X47*(1+Y$58),Y$43+X62/X68)</f>
        <v>4486.5809703931445</v>
      </c>
      <c r="Z47" s="299">
        <f t="shared" ref="Z47" si="720">MIN(Y47*(1+Z$58),Z$43+Y62/Y68)</f>
        <v>4507.6679009539921</v>
      </c>
      <c r="AA47" s="299">
        <f t="shared" ref="AA47" si="721">MIN(Z47*(1+AA$58),AA$43+Z62/Z68)</f>
        <v>4528.8539400884756</v>
      </c>
      <c r="AB47" s="299">
        <f t="shared" ref="AB47" si="722">MIN(AA47*(1+AB$58),AB$43+AA62/AA68)</f>
        <v>4550.1395536068912</v>
      </c>
      <c r="AC47" s="299">
        <f t="shared" ref="AC47" si="723">MIN(AB47*(1+AC$58),AC$43+AB62/AB68)</f>
        <v>4571.5252095088435</v>
      </c>
      <c r="AD47" s="299">
        <f t="shared" ref="AD47:AE47" si="724">MIN(AC47*(1+AD$58),AD$43+AC62/AC68)</f>
        <v>4593.0113779935346</v>
      </c>
      <c r="AE47" s="299">
        <f t="shared" si="724"/>
        <v>4614.5985314701038</v>
      </c>
      <c r="AF47" s="299">
        <f t="shared" si="641"/>
        <v>4636.287144568013</v>
      </c>
      <c r="AG47" s="299">
        <f t="shared" si="642"/>
        <v>4658.0776941474824</v>
      </c>
      <c r="AH47" s="299">
        <f t="shared" si="643"/>
        <v>4679.9706593099754</v>
      </c>
      <c r="AI47" s="299">
        <f t="shared" si="644"/>
        <v>4701.9665214087318</v>
      </c>
      <c r="AJ47" s="299">
        <f t="shared" si="645"/>
        <v>4724.0657640593527</v>
      </c>
      <c r="AK47" s="299">
        <f t="shared" si="646"/>
        <v>4759.4962572897985</v>
      </c>
      <c r="AL47" s="299">
        <f t="shared" si="647"/>
        <v>4795.1924792194723</v>
      </c>
      <c r="AM47" s="299">
        <f t="shared" si="648"/>
        <v>4831.1564228136185</v>
      </c>
      <c r="AN47" s="299">
        <f t="shared" si="649"/>
        <v>4867.3900959847206</v>
      </c>
      <c r="AO47" s="299">
        <f t="shared" si="713"/>
        <v>4903.8955217046059</v>
      </c>
      <c r="AP47" s="299">
        <f t="shared" si="650"/>
        <v>4940.6747381173909</v>
      </c>
      <c r="AQ47" s="299">
        <f t="shared" si="651"/>
        <v>4986.1289457080711</v>
      </c>
      <c r="AR47" s="299">
        <f t="shared" si="652"/>
        <v>5032.0013320085855</v>
      </c>
      <c r="AS47" s="299">
        <f t="shared" si="653"/>
        <v>5078.295744263065</v>
      </c>
      <c r="AT47" s="299">
        <f t="shared" si="654"/>
        <v>5125.016065110286</v>
      </c>
      <c r="AU47" s="299">
        <f t="shared" si="655"/>
        <v>5172.1662129093011</v>
      </c>
      <c r="AV47" s="299">
        <f t="shared" si="656"/>
        <v>5219.7501420680674</v>
      </c>
      <c r="AW47" s="299">
        <f t="shared" si="657"/>
        <v>5267.7718433750942</v>
      </c>
      <c r="AX47" s="299">
        <f t="shared" si="658"/>
        <v>5316.2353443341453</v>
      </c>
      <c r="AY47" s="299">
        <f t="shared" si="659"/>
        <v>5374.7139331218204</v>
      </c>
      <c r="AZ47" s="299">
        <f t="shared" si="660"/>
        <v>5433.8357863861602</v>
      </c>
      <c r="BA47" s="299">
        <f t="shared" si="661"/>
        <v>5493.6079800364078</v>
      </c>
      <c r="BB47" s="299">
        <f t="shared" si="662"/>
        <v>5554.0376678168077</v>
      </c>
      <c r="BC47" s="299">
        <f>MIN(BB47*(1+BC$58),BC$43+BB62/BB68)+500</f>
        <v>6105.1348143607229</v>
      </c>
      <c r="BD47" s="299">
        <f>MIN(BC47*(1+BD$58),BD$43+BC62/BC68)+504.6</f>
        <v>6665.9020546528427</v>
      </c>
      <c r="BE47" s="299">
        <f>MIN(BD47*(1+BE$58),BE$43+BD62/BD68)-500</f>
        <v>6227.2283535556498</v>
      </c>
      <c r="BF47" s="299">
        <f t="shared" si="663"/>
        <v>6284.5188544083621</v>
      </c>
      <c r="BG47" s="299">
        <f t="shared" si="664"/>
        <v>6342.3364278689196</v>
      </c>
      <c r="BH47" s="299">
        <f t="shared" si="665"/>
        <v>6400.6859230053142</v>
      </c>
      <c r="BI47" s="299">
        <f t="shared" si="666"/>
        <v>6459.5722334969641</v>
      </c>
      <c r="BJ47" s="299">
        <f t="shared" si="667"/>
        <v>6519.0002980451372</v>
      </c>
      <c r="BK47" s="299">
        <f t="shared" si="668"/>
        <v>6578.9751007871528</v>
      </c>
      <c r="BL47" s="299">
        <f t="shared" si="669"/>
        <v>6639.5016717143953</v>
      </c>
      <c r="BM47" s="299">
        <f t="shared" si="670"/>
        <v>6772.2917051486829</v>
      </c>
      <c r="BN47" s="299">
        <f t="shared" si="671"/>
        <v>6907.7375392516569</v>
      </c>
      <c r="BO47" s="299">
        <f t="shared" si="672"/>
        <v>7101.1541903507032</v>
      </c>
      <c r="BP47" s="299">
        <f t="shared" si="673"/>
        <v>7299.9865076805227</v>
      </c>
      <c r="BQ47" s="299">
        <f t="shared" si="674"/>
        <v>7445.9862378341331</v>
      </c>
      <c r="BR47" s="299">
        <f t="shared" si="675"/>
        <v>7594.9059625908158</v>
      </c>
      <c r="BS47" s="299">
        <f t="shared" si="676"/>
        <v>7746.8040818426325</v>
      </c>
      <c r="BT47" s="299">
        <f t="shared" si="677"/>
        <v>7901.7401634794851</v>
      </c>
      <c r="BU47" s="299">
        <f t="shared" si="678"/>
        <v>8059.7749667490752</v>
      </c>
      <c r="BV47" s="299">
        <f t="shared" si="679"/>
        <v>8220.9704660840562</v>
      </c>
      <c r="BW47" s="299">
        <f t="shared" si="680"/>
        <v>8385.3898754057373</v>
      </c>
      <c r="BX47" s="299">
        <f t="shared" si="681"/>
        <v>8553.0976729138529</v>
      </c>
      <c r="BY47" s="299">
        <f t="shared" si="682"/>
        <v>8664.2879426617328</v>
      </c>
      <c r="BZ47" s="299">
        <f t="shared" si="683"/>
        <v>8743.9993917342217</v>
      </c>
      <c r="CA47" s="299">
        <f t="shared" si="684"/>
        <v>8824.4441861381765</v>
      </c>
      <c r="CB47" s="299">
        <f t="shared" si="685"/>
        <v>8905.6290726506486</v>
      </c>
      <c r="CC47" s="299">
        <f t="shared" si="686"/>
        <v>8923.4403307959492</v>
      </c>
      <c r="CD47" s="299">
        <f t="shared" si="687"/>
        <v>8941.2872114575403</v>
      </c>
      <c r="CE47" s="299">
        <f t="shared" si="688"/>
        <v>8985.9936475148279</v>
      </c>
      <c r="CF47" s="299">
        <f t="shared" si="689"/>
        <v>9030.923615752401</v>
      </c>
      <c r="CG47" s="299">
        <f t="shared" si="690"/>
        <v>9114.0081130173239</v>
      </c>
      <c r="CH47" s="299">
        <f t="shared" si="691"/>
        <v>9197.8569876570837</v>
      </c>
      <c r="CI47" s="299" t="e">
        <f t="shared" si="692"/>
        <v>#VALUE!</v>
      </c>
      <c r="CJ47" s="299" t="e">
        <f t="shared" si="693"/>
        <v>#VALUE!</v>
      </c>
      <c r="CK47" s="299" t="e">
        <f t="shared" si="694"/>
        <v>#VALUE!</v>
      </c>
      <c r="CL47" s="299" t="e">
        <f t="shared" si="695"/>
        <v>#VALUE!</v>
      </c>
      <c r="CM47" s="299" t="e">
        <f t="shared" si="696"/>
        <v>#VALUE!</v>
      </c>
      <c r="CN47" s="299" t="e">
        <f t="shared" si="697"/>
        <v>#VALUE!</v>
      </c>
      <c r="CO47" s="299" t="e">
        <f t="shared" si="698"/>
        <v>#VALUE!</v>
      </c>
      <c r="CP47" s="299" t="e">
        <f t="shared" si="699"/>
        <v>#VALUE!</v>
      </c>
      <c r="CQ47" s="299" t="e">
        <f t="shared" si="700"/>
        <v>#VALUE!</v>
      </c>
      <c r="CR47" s="299" t="e">
        <f t="shared" si="701"/>
        <v>#VALUE!</v>
      </c>
      <c r="CS47" s="299" t="e">
        <f t="shared" si="702"/>
        <v>#VALUE!</v>
      </c>
      <c r="CT47" s="299" t="e">
        <f t="shared" si="703"/>
        <v>#VALUE!</v>
      </c>
      <c r="CU47" s="299" t="e">
        <f t="shared" si="704"/>
        <v>#VALUE!</v>
      </c>
      <c r="CV47" s="299" t="e">
        <f t="shared" si="705"/>
        <v>#VALUE!</v>
      </c>
      <c r="CW47" s="299" t="e">
        <f t="shared" si="706"/>
        <v>#VALUE!</v>
      </c>
      <c r="CX47" s="299" t="e">
        <f t="shared" si="707"/>
        <v>#VALUE!</v>
      </c>
      <c r="CY47" s="299" t="e">
        <f t="shared" si="708"/>
        <v>#VALUE!</v>
      </c>
      <c r="CZ47" s="299" t="e">
        <f t="shared" si="709"/>
        <v>#VALUE!</v>
      </c>
      <c r="DA47" s="299" t="e">
        <f t="shared" si="710"/>
        <v>#VALUE!</v>
      </c>
      <c r="DB47" s="299" t="e">
        <f t="shared" si="711"/>
        <v>#VALUE!</v>
      </c>
    </row>
    <row r="48" spans="1:16313" s="7" customFormat="1" ht="16.2" thickBot="1" x14ac:dyDescent="0.3">
      <c r="A48" s="298"/>
      <c r="B48" s="32" t="s">
        <v>129</v>
      </c>
      <c r="C48" s="4" t="s">
        <v>5</v>
      </c>
      <c r="D48" s="299"/>
      <c r="E48" s="299"/>
      <c r="F48" s="299"/>
      <c r="G48" s="299"/>
      <c r="H48" s="299"/>
      <c r="I48" s="299"/>
      <c r="J48" s="299"/>
      <c r="K48" s="299"/>
      <c r="L48" s="299"/>
      <c r="M48" s="299"/>
      <c r="N48" s="299"/>
      <c r="O48" s="299"/>
      <c r="P48" s="299"/>
      <c r="Q48" s="299"/>
      <c r="R48" s="299"/>
      <c r="S48" s="299">
        <v>4533.0917254737014</v>
      </c>
      <c r="T48" s="299">
        <f>MIN(S48*(1+T$58),T$43+S63/S69)</f>
        <v>4427.6236402838394</v>
      </c>
      <c r="U48" s="299">
        <f t="shared" ref="U48:AE48" si="725">MIN(T48*(1+U$58),U$43+T63/T69)</f>
        <v>4426.3148606006926</v>
      </c>
      <c r="V48" s="299">
        <f t="shared" si="725"/>
        <v>4423.9102046743456</v>
      </c>
      <c r="W48" s="299">
        <f t="shared" si="725"/>
        <v>4444.7025826363142</v>
      </c>
      <c r="X48" s="299">
        <f t="shared" si="725"/>
        <v>4465.5926847747041</v>
      </c>
      <c r="Y48" s="299">
        <f t="shared" si="725"/>
        <v>4486.5809703931445</v>
      </c>
      <c r="Z48" s="299">
        <f t="shared" si="725"/>
        <v>4507.6679009539921</v>
      </c>
      <c r="AA48" s="299">
        <f t="shared" si="725"/>
        <v>4528.8539400884756</v>
      </c>
      <c r="AB48" s="299">
        <f t="shared" si="725"/>
        <v>4550.1395536068912</v>
      </c>
      <c r="AC48" s="299">
        <f t="shared" si="725"/>
        <v>4571.5252095088435</v>
      </c>
      <c r="AD48" s="299">
        <f t="shared" si="725"/>
        <v>4593.0113779935346</v>
      </c>
      <c r="AE48" s="299">
        <f t="shared" si="725"/>
        <v>4614.5985314701038</v>
      </c>
      <c r="AF48" s="299">
        <f t="shared" si="641"/>
        <v>4636.287144568013</v>
      </c>
      <c r="AG48" s="299">
        <f t="shared" si="642"/>
        <v>4658.0776941474824</v>
      </c>
      <c r="AH48" s="299">
        <f t="shared" si="643"/>
        <v>4679.9706593099754</v>
      </c>
      <c r="AI48" s="299">
        <f t="shared" si="644"/>
        <v>4701.9665214087318</v>
      </c>
      <c r="AJ48" s="299">
        <f t="shared" si="645"/>
        <v>4724.0657640593527</v>
      </c>
      <c r="AK48" s="299">
        <f t="shared" si="646"/>
        <v>4759.4962572897985</v>
      </c>
      <c r="AL48" s="299">
        <f t="shared" si="647"/>
        <v>4795.1924792194723</v>
      </c>
      <c r="AM48" s="299">
        <f t="shared" si="648"/>
        <v>4831.1564228136185</v>
      </c>
      <c r="AN48" s="299">
        <f t="shared" si="649"/>
        <v>4867.3900959847206</v>
      </c>
      <c r="AO48" s="299">
        <f t="shared" si="713"/>
        <v>4903.8955217046059</v>
      </c>
      <c r="AP48" s="299">
        <f t="shared" si="650"/>
        <v>4940.6747381173909</v>
      </c>
      <c r="AQ48" s="299">
        <f t="shared" si="651"/>
        <v>4986.1289457080711</v>
      </c>
      <c r="AR48" s="299">
        <f t="shared" si="652"/>
        <v>5032.0013320085855</v>
      </c>
      <c r="AS48" s="299">
        <f t="shared" si="653"/>
        <v>5078.295744263065</v>
      </c>
      <c r="AT48" s="299">
        <f t="shared" si="654"/>
        <v>5125.016065110286</v>
      </c>
      <c r="AU48" s="299">
        <f t="shared" si="655"/>
        <v>5172.1662129093011</v>
      </c>
      <c r="AV48" s="299">
        <f t="shared" si="656"/>
        <v>5219.7501420680674</v>
      </c>
      <c r="AW48" s="299">
        <f t="shared" si="657"/>
        <v>5267.7718433750942</v>
      </c>
      <c r="AX48" s="299">
        <f t="shared" si="658"/>
        <v>5316.2353443341453</v>
      </c>
      <c r="AY48" s="299">
        <f t="shared" si="659"/>
        <v>5374.7139331218204</v>
      </c>
      <c r="AZ48" s="299">
        <f t="shared" si="660"/>
        <v>5433.8357863861602</v>
      </c>
      <c r="BA48" s="299">
        <f t="shared" si="661"/>
        <v>5493.6079800364078</v>
      </c>
      <c r="BB48" s="299">
        <f t="shared" si="662"/>
        <v>5554.0376678168077</v>
      </c>
      <c r="BC48" s="299">
        <f>MIN(BB48*(1+BC$58),BC$43+BB63/BB69)+500</f>
        <v>6105.1348143607229</v>
      </c>
      <c r="BD48" s="299">
        <f>MIN(BC48*(1+BD$58),BD$43+BC63/BC69)+504.6</f>
        <v>6665.9020546528427</v>
      </c>
      <c r="BE48" s="299">
        <f>MIN(BD48*(1+BE$58),BE$43+BD63/BD69)-500</f>
        <v>6227.2283535556498</v>
      </c>
      <c r="BF48" s="299">
        <f t="shared" si="663"/>
        <v>6284.5188544083621</v>
      </c>
      <c r="BG48" s="299">
        <f t="shared" si="664"/>
        <v>6342.3364278689196</v>
      </c>
      <c r="BH48" s="299">
        <f t="shared" si="665"/>
        <v>6400.6859230053142</v>
      </c>
      <c r="BI48" s="299">
        <f t="shared" si="666"/>
        <v>6459.5722334969641</v>
      </c>
      <c r="BJ48" s="299">
        <f t="shared" si="667"/>
        <v>6519.0002980451372</v>
      </c>
      <c r="BK48" s="299">
        <f t="shared" si="668"/>
        <v>6578.9751007871528</v>
      </c>
      <c r="BL48" s="299">
        <f t="shared" si="669"/>
        <v>6639.5016717143953</v>
      </c>
      <c r="BM48" s="299">
        <f t="shared" si="670"/>
        <v>6772.2917051486829</v>
      </c>
      <c r="BN48" s="299">
        <f t="shared" si="671"/>
        <v>6907.7375392516569</v>
      </c>
      <c r="BO48" s="299">
        <f t="shared" si="672"/>
        <v>7101.1541903507032</v>
      </c>
      <c r="BP48" s="299">
        <f t="shared" si="673"/>
        <v>7299.9865076805227</v>
      </c>
      <c r="BQ48" s="299">
        <f t="shared" si="674"/>
        <v>7445.9862378341331</v>
      </c>
      <c r="BR48" s="299">
        <f t="shared" si="675"/>
        <v>7594.9059625908158</v>
      </c>
      <c r="BS48" s="299">
        <f t="shared" si="676"/>
        <v>7746.8040818426325</v>
      </c>
      <c r="BT48" s="299">
        <f t="shared" si="677"/>
        <v>7901.7401634794851</v>
      </c>
      <c r="BU48" s="299">
        <f t="shared" si="678"/>
        <v>8059.7749667490752</v>
      </c>
      <c r="BV48" s="299">
        <f t="shared" si="679"/>
        <v>8220.9704660840562</v>
      </c>
      <c r="BW48" s="299">
        <f t="shared" si="680"/>
        <v>8385.3898754057373</v>
      </c>
      <c r="BX48" s="299">
        <f t="shared" si="681"/>
        <v>8553.0976729138529</v>
      </c>
      <c r="BY48" s="299">
        <f t="shared" si="682"/>
        <v>8664.2879426617328</v>
      </c>
      <c r="BZ48" s="299">
        <f t="shared" si="683"/>
        <v>8743.9993917342217</v>
      </c>
      <c r="CA48" s="299">
        <f t="shared" si="684"/>
        <v>8824.4441861381765</v>
      </c>
      <c r="CB48" s="299">
        <f t="shared" si="685"/>
        <v>8905.6290726506486</v>
      </c>
      <c r="CC48" s="299">
        <f t="shared" si="686"/>
        <v>8923.4403307959492</v>
      </c>
      <c r="CD48" s="299">
        <f t="shared" si="687"/>
        <v>8941.2872114575403</v>
      </c>
      <c r="CE48" s="299">
        <f t="shared" si="688"/>
        <v>8985.9936475148279</v>
      </c>
      <c r="CF48" s="299">
        <f t="shared" si="689"/>
        <v>9030.923615752401</v>
      </c>
      <c r="CG48" s="299">
        <f t="shared" si="690"/>
        <v>9114.0081130173239</v>
      </c>
      <c r="CH48" s="299">
        <f t="shared" si="691"/>
        <v>9197.8569876570837</v>
      </c>
      <c r="CI48" s="299" t="e">
        <f t="shared" si="692"/>
        <v>#VALUE!</v>
      </c>
      <c r="CJ48" s="299" t="e">
        <f t="shared" si="693"/>
        <v>#VALUE!</v>
      </c>
      <c r="CK48" s="299" t="e">
        <f t="shared" si="694"/>
        <v>#VALUE!</v>
      </c>
      <c r="CL48" s="299" t="e">
        <f t="shared" si="695"/>
        <v>#VALUE!</v>
      </c>
      <c r="CM48" s="299" t="e">
        <f t="shared" si="696"/>
        <v>#VALUE!</v>
      </c>
      <c r="CN48" s="299" t="e">
        <f t="shared" si="697"/>
        <v>#VALUE!</v>
      </c>
      <c r="CO48" s="299" t="e">
        <f t="shared" si="698"/>
        <v>#VALUE!</v>
      </c>
      <c r="CP48" s="299" t="e">
        <f t="shared" si="699"/>
        <v>#VALUE!</v>
      </c>
      <c r="CQ48" s="299" t="e">
        <f t="shared" si="700"/>
        <v>#VALUE!</v>
      </c>
      <c r="CR48" s="299" t="e">
        <f t="shared" si="701"/>
        <v>#VALUE!</v>
      </c>
      <c r="CS48" s="299" t="e">
        <f t="shared" si="702"/>
        <v>#VALUE!</v>
      </c>
      <c r="CT48" s="299" t="e">
        <f t="shared" si="703"/>
        <v>#VALUE!</v>
      </c>
      <c r="CU48" s="299" t="e">
        <f t="shared" si="704"/>
        <v>#VALUE!</v>
      </c>
      <c r="CV48" s="299" t="e">
        <f t="shared" si="705"/>
        <v>#VALUE!</v>
      </c>
      <c r="CW48" s="299" t="e">
        <f t="shared" si="706"/>
        <v>#VALUE!</v>
      </c>
      <c r="CX48" s="299" t="e">
        <f t="shared" si="707"/>
        <v>#VALUE!</v>
      </c>
      <c r="CY48" s="299" t="e">
        <f t="shared" si="708"/>
        <v>#VALUE!</v>
      </c>
      <c r="CZ48" s="299" t="e">
        <f t="shared" si="709"/>
        <v>#VALUE!</v>
      </c>
      <c r="DA48" s="299" t="e">
        <f t="shared" si="710"/>
        <v>#VALUE!</v>
      </c>
      <c r="DB48" s="299" t="e">
        <f t="shared" si="711"/>
        <v>#VALUE!</v>
      </c>
    </row>
    <row r="49" spans="1:106" s="47" customFormat="1" ht="12.9" customHeight="1" x14ac:dyDescent="0.25">
      <c r="A49" s="33"/>
      <c r="B49" s="21" t="s">
        <v>78</v>
      </c>
      <c r="C49" s="33"/>
      <c r="D49" s="34">
        <v>100</v>
      </c>
      <c r="E49" s="34">
        <f t="shared" ref="E49" si="726">IF(E43="","",(E43/D43)*100)</f>
        <v>100.03758876663768</v>
      </c>
      <c r="F49" s="34">
        <f t="shared" ref="F49" si="727">IF(F43="","",(F43/E43)*100)</f>
        <v>100.03178122842722</v>
      </c>
      <c r="G49" s="34">
        <f t="shared" ref="G49" si="728">IF(G43="","",(G43/F43)*100)</f>
        <v>66.936338970356843</v>
      </c>
      <c r="H49" s="34">
        <f t="shared" ref="H49" si="729">IF(H43="","",(H43/G43)*100)</f>
        <v>100.13737340985828</v>
      </c>
      <c r="I49" s="34">
        <f t="shared" ref="I49" si="730">IF(I43="","",(I43/H43)*100)</f>
        <v>100.16156298674514</v>
      </c>
      <c r="J49" s="34">
        <f t="shared" ref="J49" si="731">IF(J43="","",(J43/I43)*100)</f>
        <v>99.964046161326536</v>
      </c>
      <c r="K49" s="34">
        <f t="shared" ref="K49" si="732">IF(K43="","",(K43/J43)*100)</f>
        <v>100.11753710836196</v>
      </c>
      <c r="L49" s="34">
        <f t="shared" ref="L49" si="733">IF(L43="","",(L43/K43)*100)</f>
        <v>100.10025689629796</v>
      </c>
      <c r="M49" s="34">
        <f t="shared" ref="M49" si="734">IF(M43="","",(M43/L43)*100)</f>
        <v>100.07966254979061</v>
      </c>
      <c r="N49" s="34">
        <f t="shared" ref="N49" si="735">IF(N43="","",(N43/M43)*100)</f>
        <v>100.04383698301882</v>
      </c>
      <c r="O49" s="34">
        <f t="shared" ref="O49" si="736">IF(O43="","",(O43/N43)*100)</f>
        <v>94.764234992178856</v>
      </c>
      <c r="P49" s="34">
        <f t="shared" ref="P49" si="737">IF(P43="","",(P43/O43)*100)</f>
        <v>100</v>
      </c>
      <c r="Q49" s="34">
        <f t="shared" ref="Q49" si="738">IF(Q43="","",(Q43/P43)*100)</f>
        <v>89.913878358082897</v>
      </c>
      <c r="R49" s="34">
        <f t="shared" ref="R49" si="739">IF(R43="","",(R43/Q43)*100)</f>
        <v>100.03552071039945</v>
      </c>
      <c r="S49" s="34">
        <f t="shared" ref="S49" si="740">IF(S43="","",(S43/R43)*100)</f>
        <v>100.15050110774686</v>
      </c>
      <c r="T49" s="34">
        <f t="shared" ref="T49" si="741">IF(T43="","",(T43/S43)*100)</f>
        <v>97.673374121304803</v>
      </c>
      <c r="U49" s="34">
        <f t="shared" ref="U49" si="742">IF(U43="","",(U43/T43)*100)</f>
        <v>99.970440584171627</v>
      </c>
      <c r="V49" s="34">
        <f t="shared" ref="V49" si="743">IF(V43="","",(V43/U43)*100)</f>
        <v>99.945673635923399</v>
      </c>
      <c r="W49" s="34">
        <f t="shared" ref="W49" si="744">IF(W43="","",(W43/V43)*100)</f>
        <v>103.33839328126069</v>
      </c>
      <c r="X49" s="34">
        <f t="shared" ref="X49" si="745">IF(X43="","",(X43/W43)*100)</f>
        <v>100.09962093436629</v>
      </c>
      <c r="Y49" s="34">
        <f t="shared" ref="Y49" si="746">IF(Y43="","",(Y43/X43)*100)</f>
        <v>102.3967009134447</v>
      </c>
      <c r="Z49" s="34">
        <f t="shared" ref="Z49" si="747">IF(Z43="","",(Z43/Y43)*100)</f>
        <v>100.95681206752725</v>
      </c>
      <c r="AA49" s="34">
        <f t="shared" ref="AA49" si="748">IF(AA43="","",(AA43/Z43)*100)</f>
        <v>99.979074696229972</v>
      </c>
      <c r="AB49" s="34">
        <f t="shared" ref="AB49" si="749">IF(AB43="","",(AB43/AA43)*100)</f>
        <v>103.40828641072832</v>
      </c>
      <c r="AC49" s="34">
        <f t="shared" ref="AC49" si="750">IF(AC43="","",(AC43/AB43)*100)</f>
        <v>102.51247688222188</v>
      </c>
      <c r="AD49" s="34">
        <f t="shared" ref="AD49" si="751">IF(AD43="","",(AD43/AC43)*100)</f>
        <v>106.82265460691551</v>
      </c>
      <c r="AE49" s="34">
        <f t="shared" ref="AE49" si="752">IF(AE43="","",(AE43/AD43)*100)</f>
        <v>104.74806338543287</v>
      </c>
      <c r="AF49" s="34">
        <f t="shared" ref="AF49" si="753">IF(AF43="","",(AF43/AE43)*100)</f>
        <v>100.22493426660866</v>
      </c>
      <c r="AG49" s="34">
        <f t="shared" ref="AG49" si="754">IF(AG43="","",(AG43/AF43)*100)</f>
        <v>128.19854933123636</v>
      </c>
      <c r="AH49" s="34">
        <f t="shared" ref="AH49" si="755">IF(AH43="","",(AH43/AG43)*100)</f>
        <v>85.417591355651851</v>
      </c>
      <c r="AI49" s="34">
        <f t="shared" ref="AI49" si="756">IF(AI43="","",(AI43/AH43)*100)</f>
        <v>100.18688487516137</v>
      </c>
      <c r="AJ49" s="34">
        <f t="shared" ref="AJ49" si="757">IF(AJ43="","",(AJ43/AI43)*100)</f>
        <v>118.27194370843854</v>
      </c>
      <c r="AK49" s="34">
        <f t="shared" ref="AK49" si="758">IF(AK43="","",(AK43/AJ43)*100)</f>
        <v>103.33631043816129</v>
      </c>
      <c r="AL49" s="34">
        <f t="shared" ref="AL49" si="759">IF(AL43="","",(AL43/AK43)*100)</f>
        <v>104.18386134601761</v>
      </c>
      <c r="AM49" s="34">
        <f t="shared" ref="AM49" si="760">IF(AM43="","",(AM43/AL43)*100)</f>
        <v>102.84071521747249</v>
      </c>
      <c r="AN49" s="34">
        <f t="shared" ref="AN49" si="761">IF(AN43="","",(AN43/AM43)*100)</f>
        <v>96.161143465224256</v>
      </c>
      <c r="AO49" s="34">
        <f t="shared" ref="AO49" si="762">IF(AO43="","",(AO43/AN43)*100)</f>
        <v>100.3620913442183</v>
      </c>
      <c r="AP49" s="34">
        <f t="shared" ref="AP49" si="763">IF(AP43="","",(AP43/AO43)*100)</f>
        <v>98.339584987630317</v>
      </c>
      <c r="AQ49" s="34">
        <f t="shared" ref="AQ49" si="764">IF(AQ43="","",(AQ43/AP43)*100)</f>
        <v>103.33454134299045</v>
      </c>
      <c r="AR49" s="34">
        <f t="shared" ref="AR49" si="765">IF(AR43="","",(AR43/AQ43)*100)</f>
        <v>93.771995619742938</v>
      </c>
      <c r="AS49" s="34">
        <f t="shared" ref="AS49" si="766">IF(AS43="","",(AS43/AR43)*100)</f>
        <v>100.60277614792396</v>
      </c>
      <c r="AT49" s="34">
        <f t="shared" ref="AT49" si="767">IF(AT43="","",(AT43/AS43)*100)</f>
        <v>99.965464614785233</v>
      </c>
      <c r="AU49" s="34">
        <f t="shared" ref="AU49" si="768">IF(AU43="","",(AU43/AT43)*100)</f>
        <v>107.65081288144813</v>
      </c>
      <c r="AV49" s="34">
        <f t="shared" ref="AV49" si="769">IF(AV43="","",(AV43/AU43)*100)</f>
        <v>109.39455999932225</v>
      </c>
      <c r="AW49" s="34">
        <f t="shared" ref="AW49" si="770">IF(AW43="","",(AW43/AV43)*100)</f>
        <v>104.94595119405254</v>
      </c>
      <c r="AX49" s="34">
        <f t="shared" ref="AX49" si="771">IF(AX43="","",(AX43/AW43)*100)</f>
        <v>95.632622216341545</v>
      </c>
      <c r="AY49" s="34">
        <f t="shared" ref="AY49" si="772">IF(AY43="","",(AY43/AX43)*100)</f>
        <v>99.860541853252556</v>
      </c>
      <c r="AZ49" s="34">
        <f t="shared" ref="AZ49" si="773">IF(AZ43="","",(AZ43/AY43)*100)</f>
        <v>99.958038667025932</v>
      </c>
      <c r="BA49" s="34">
        <f t="shared" ref="BA49:BB49" si="774">IF(BA43="","",(BA43/AZ43)*100)</f>
        <v>103.27741384530403</v>
      </c>
      <c r="BB49" s="34">
        <f t="shared" si="774"/>
        <v>100.22585361664341</v>
      </c>
      <c r="BC49" s="34">
        <f t="shared" ref="BC49" si="775">IF(BC43="","",(BC43/BB43)*100)</f>
        <v>82.793189795710873</v>
      </c>
      <c r="BD49" s="34">
        <f t="shared" ref="BD49" si="776">IF(BD43="","",(BD43/BC43)*100)</f>
        <v>99.124696646197734</v>
      </c>
      <c r="BE49" s="34">
        <f t="shared" ref="BE49" si="777">IF(BE43="","",(BE43/BD43)*100)</f>
        <v>93.791039247045063</v>
      </c>
      <c r="BF49" s="34">
        <f t="shared" ref="BF49" si="778">IF(BF43="","",(BF43/BE43)*100)</f>
        <v>103.29481818366321</v>
      </c>
      <c r="BG49" s="34">
        <f t="shared" ref="BG49" si="779">IF(BG43="","",(BG43/BF43)*100)</f>
        <v>90.979835790783369</v>
      </c>
      <c r="BH49" s="34">
        <f t="shared" ref="BH49" si="780">IF(BH43="","",(BH43/BG43)*100)</f>
        <v>86.717331486188456</v>
      </c>
      <c r="BI49" s="34">
        <f t="shared" ref="BI49" si="781">IF(BI43="","",(BI43/BH43)*100)</f>
        <v>103.16625079000335</v>
      </c>
      <c r="BJ49" s="34">
        <f t="shared" ref="BJ49" si="782">IF(BJ43="","",(BJ43/BI43)*100)</f>
        <v>105.13036127965438</v>
      </c>
      <c r="BK49" s="34">
        <f t="shared" ref="BK49" si="783">IF(BK43="","",(BK43/BJ43)*100)</f>
        <v>102.08510033891667</v>
      </c>
      <c r="BL49" s="34">
        <f t="shared" ref="BL49" si="784">IF(BL43="","",(BL43/BK43)*100)</f>
        <v>99.890482662389161</v>
      </c>
      <c r="BM49" s="34">
        <f t="shared" ref="BM49" si="785">IF(BM43="","",(BM43/BL43)*100)</f>
        <v>107.17269758759993</v>
      </c>
      <c r="BN49" s="34">
        <f t="shared" ref="BN49" si="786">IF(BN43="","",(BN43/BM43)*100)</f>
        <v>100.04475008441077</v>
      </c>
      <c r="BO49" s="34">
        <f t="shared" ref="BO49" si="787">IF(BO43="","",(BO43/BN43)*100)</f>
        <v>104.67690910611647</v>
      </c>
      <c r="BP49" s="34">
        <f t="shared" ref="BP49" si="788">IF(BP43="","",(BP43/BO43)*100)</f>
        <v>102.94601652593127</v>
      </c>
      <c r="BQ49" s="34">
        <f t="shared" ref="BQ49" si="789">IF(BQ43="","",(BQ43/BP43)*100)</f>
        <v>94.79307148557055</v>
      </c>
      <c r="BR49" s="34">
        <f t="shared" ref="BR49" si="790">IF(BR43="","",(BR43/BQ43)*100)</f>
        <v>99.742646650698745</v>
      </c>
      <c r="BS49" s="34">
        <f t="shared" ref="BS49" si="791">IF(BS43="","",(BS43/BR43)*100)</f>
        <v>91.770894592233148</v>
      </c>
      <c r="BT49" s="34">
        <f t="shared" ref="BT49" si="792">IF(BT43="","",(BT43/BS43)*100)</f>
        <v>115.20866702040118</v>
      </c>
      <c r="BU49" s="34">
        <f t="shared" ref="BU49" si="793">IF(BU43="","",(BU43/BT43)*100)</f>
        <v>97.684109148398107</v>
      </c>
      <c r="BV49" s="34">
        <f t="shared" ref="BV49" si="794">IF(BV43="","",(BV43/BU43)*100)</f>
        <v>101.85624996763514</v>
      </c>
      <c r="BW49" s="34">
        <f t="shared" ref="BW49" si="795">IF(BW43="","",(BW43/BV43)*100)</f>
        <v>108.65694221456042</v>
      </c>
      <c r="BX49" s="34">
        <f t="shared" ref="BX49" si="796">IF(BX43="","",(BX43/BW43)*100)</f>
        <v>104.3306113312008</v>
      </c>
      <c r="BY49" s="34">
        <f t="shared" ref="BY49" si="797">IF(BY43="","",(BY43/BX43)*100)</f>
        <v>96.61746412910604</v>
      </c>
      <c r="BZ49" s="34">
        <f t="shared" ref="BZ49" si="798">IF(BZ43="","",(BZ43/BY43)*100)</f>
        <v>107.80471714422913</v>
      </c>
      <c r="CA49" s="34">
        <f t="shared" ref="CA49" si="799">IF(CA43="","",(CA43/BZ43)*100)</f>
        <v>68.505604375746387</v>
      </c>
      <c r="CB49" s="34">
        <f t="shared" ref="CB49" si="800">IF(CB43="","",(CB43/CA43)*100)</f>
        <v>113.76337805612411</v>
      </c>
      <c r="CC49" s="34">
        <f t="shared" ref="CC49" si="801">IF(CC43="","",(CC43/CB43)*100)</f>
        <v>110.94915261146613</v>
      </c>
      <c r="CD49" s="34">
        <f t="shared" ref="CD49" si="802">IF(CD43="","",(CD43/CC43)*100)</f>
        <v>117.35616851175116</v>
      </c>
      <c r="CE49" s="34">
        <f t="shared" ref="CE49" si="803">IF(CE43="","",(CE43/CD43)*100)</f>
        <v>73.002441370940062</v>
      </c>
      <c r="CF49" s="34">
        <f t="shared" ref="CF49" si="804">IF(CF43="","",(CF43/CE43)*100)</f>
        <v>109.35452091363132</v>
      </c>
      <c r="CG49" s="34">
        <f t="shared" ref="CG49" si="805">IF(CG43="","",(CG43/CF43)*100)</f>
        <v>101.8543724303975</v>
      </c>
      <c r="CH49" s="34">
        <f t="shared" ref="CH49" si="806">IF(CH43="","",(CH43/CG43)*100)</f>
        <v>104.7852223809695</v>
      </c>
      <c r="CI49" s="34" t="str">
        <f t="shared" ref="CI49" si="807">IF(CI43="","",(CI43/CH43)*100)</f>
        <v/>
      </c>
      <c r="CJ49" s="34" t="str">
        <f t="shared" ref="CJ49" si="808">IF(CJ43="","",(CJ43/CI43)*100)</f>
        <v/>
      </c>
      <c r="CK49" s="34" t="str">
        <f t="shared" ref="CK49" si="809">IF(CK43="","",(CK43/CJ43)*100)</f>
        <v/>
      </c>
      <c r="CL49" s="34" t="str">
        <f t="shared" ref="CL49" si="810">IF(CL43="","",(CL43/CK43)*100)</f>
        <v/>
      </c>
      <c r="CM49" s="34" t="str">
        <f t="shared" ref="CM49" si="811">IF(CM43="","",(CM43/CL43)*100)</f>
        <v/>
      </c>
      <c r="CN49" s="34" t="str">
        <f t="shared" ref="CN49" si="812">IF(CN43="","",(CN43/CM43)*100)</f>
        <v/>
      </c>
      <c r="CO49" s="34" t="str">
        <f t="shared" ref="CO49" si="813">IF(CO43="","",(CO43/CN43)*100)</f>
        <v/>
      </c>
      <c r="CP49" s="34" t="str">
        <f t="shared" ref="CP49" si="814">IF(CP43="","",(CP43/CO43)*100)</f>
        <v/>
      </c>
      <c r="CQ49" s="34" t="str">
        <f t="shared" ref="CQ49" si="815">IF(CQ43="","",(CQ43/CP43)*100)</f>
        <v/>
      </c>
      <c r="CR49" s="34" t="str">
        <f t="shared" ref="CR49" si="816">IF(CR43="","",(CR43/CQ43)*100)</f>
        <v/>
      </c>
      <c r="CS49" s="34" t="str">
        <f t="shared" ref="CS49" si="817">IF(CS43="","",(CS43/CR43)*100)</f>
        <v/>
      </c>
      <c r="CT49" s="34" t="str">
        <f t="shared" ref="CT49" si="818">IF(CT43="","",(CT43/CS43)*100)</f>
        <v/>
      </c>
      <c r="CU49" s="34" t="str">
        <f t="shared" ref="CU49" si="819">IF(CU43="","",(CU43/CT43)*100)</f>
        <v/>
      </c>
      <c r="CV49" s="34" t="str">
        <f t="shared" ref="CV49" si="820">IF(CV43="","",(CV43/CU43)*100)</f>
        <v/>
      </c>
      <c r="CW49" s="34" t="str">
        <f t="shared" ref="CW49" si="821">IF(CW43="","",(CW43/CV43)*100)</f>
        <v/>
      </c>
      <c r="CX49" s="34" t="str">
        <f t="shared" ref="CX49" si="822">IF(CX43="","",(CX43/CW43)*100)</f>
        <v/>
      </c>
      <c r="CY49" s="34" t="str">
        <f t="shared" ref="CY49" si="823">IF(CY43="","",(CY43/CX43)*100)</f>
        <v/>
      </c>
      <c r="CZ49" s="34" t="str">
        <f t="shared" ref="CZ49" si="824">IF(CZ43="","",(CZ43/CY43)*100)</f>
        <v/>
      </c>
      <c r="DA49" s="34" t="str">
        <f t="shared" ref="DA49" si="825">IF(DA43="","",(DA43/CZ43)*100)</f>
        <v/>
      </c>
      <c r="DB49" s="34" t="str">
        <f t="shared" ref="DB49" si="826">IF(DB43="","",(DB43/DA43)*100)</f>
        <v/>
      </c>
    </row>
    <row r="50" spans="1:106" s="47" customFormat="1" ht="13.8" thickBot="1" x14ac:dyDescent="0.3">
      <c r="A50" s="30"/>
      <c r="B50" s="25" t="s">
        <v>77</v>
      </c>
      <c r="C50" s="30" t="s">
        <v>18</v>
      </c>
      <c r="D50" s="31">
        <v>0</v>
      </c>
      <c r="E50" s="31">
        <f t="shared" ref="E50" si="827">IF(E49="","",((E49/D49)-1)*100)</f>
        <v>3.7588766637686177E-2</v>
      </c>
      <c r="F50" s="31">
        <f t="shared" ref="F50" si="828">IF(F49="","",((F49/E49)-1)*100)</f>
        <v>-5.8053560487270062E-3</v>
      </c>
      <c r="G50" s="31">
        <f t="shared" ref="G50" si="829">IF(G49="","",((G49/F49)-1)*100)</f>
        <v>-33.084927461698797</v>
      </c>
      <c r="H50" s="31">
        <f t="shared" ref="H50" si="830">IF(H49="","",((H49/G49)-1)*100)</f>
        <v>49.600911777091248</v>
      </c>
      <c r="I50" s="31">
        <f t="shared" ref="I50" si="831">IF(I49="","",((I49/H49)-1)*100)</f>
        <v>2.4156392426877282E-2</v>
      </c>
      <c r="J50" s="31">
        <f t="shared" ref="J50" si="832">IF(J49="","",((J49/I49)-1)*100)</f>
        <v>-0.19719822607474624</v>
      </c>
      <c r="K50" s="31">
        <f t="shared" ref="K50" si="833">IF(K49="","",((K49/J49)-1)*100)</f>
        <v>0.15354615277147765</v>
      </c>
      <c r="L50" s="31">
        <f t="shared" ref="L50" si="834">IF(L49="","",((L49/K49)-1)*100)</f>
        <v>-1.7259925246948526E-2</v>
      </c>
      <c r="M50" s="31">
        <f t="shared" ref="M50" si="835">IF(M49="","",((M49/L49)-1)*100)</f>
        <v>-2.0573719934291468E-2</v>
      </c>
      <c r="N50" s="31">
        <f t="shared" ref="N50" si="836">IF(N49="","",((N49/M49)-1)*100)</f>
        <v>-3.5797049929064961E-2</v>
      </c>
      <c r="O50" s="31">
        <f t="shared" ref="O50" si="837">IF(O49="","",((O49/N49)-1)*100)</f>
        <v>-5.2772885867383383</v>
      </c>
      <c r="P50" s="31">
        <f t="shared" ref="P50" si="838">IF(P49="","",((P49/O49)-1)*100)</f>
        <v>5.5250432911248204</v>
      </c>
      <c r="Q50" s="31">
        <f t="shared" ref="Q50" si="839">IF(Q49="","",((Q49/P49)-1)*100)</f>
        <v>-10.086121641917101</v>
      </c>
      <c r="R50" s="31">
        <f t="shared" ref="R50" si="840">IF(R49="","",((R49/Q49)-1)*100)</f>
        <v>11.257041223388242</v>
      </c>
      <c r="S50" s="31">
        <f t="shared" ref="S50" si="841">IF(S49="","",((S49/R49)-1)*100)</f>
        <v>0.11493956999562016</v>
      </c>
      <c r="T50" s="31">
        <f t="shared" ref="T50" si="842">IF(T49="","",((T49/S49)-1)*100)</f>
        <v>-2.4734044852926296</v>
      </c>
      <c r="U50" s="31">
        <f t="shared" ref="U50" si="843">IF(U49="","",((U49/T49)-1)*100)</f>
        <v>2.3517836703521589</v>
      </c>
      <c r="V50" s="31">
        <f t="shared" ref="V50" si="844">IF(V49="","",((V49/U49)-1)*100)</f>
        <v>-2.4774271378125157E-2</v>
      </c>
      <c r="W50" s="31">
        <f t="shared" ref="W50" si="845">IF(W49="","",((W49/V49)-1)*100)</f>
        <v>3.3945637884198021</v>
      </c>
      <c r="X50" s="31">
        <f t="shared" ref="X50" si="846">IF(X49="","",((X49/W49)-1)*100)</f>
        <v>-3.1341423492808662</v>
      </c>
      <c r="Y50" s="31">
        <f t="shared" ref="Y50" si="847">IF(Y49="","",((Y49/X49)-1)*100)</f>
        <v>2.294793883969426</v>
      </c>
      <c r="Z50" s="31">
        <f t="shared" ref="Z50" si="848">IF(Z49="","",((Z49/Y49)-1)*100)</f>
        <v>-1.4061867551129259</v>
      </c>
      <c r="AA50" s="31">
        <f t="shared" ref="AA50" si="849">IF(AA49="","",((AA49/Z49)-1)*100)</f>
        <v>-0.96847092462002404</v>
      </c>
      <c r="AB50" s="31">
        <f t="shared" ref="AB50" si="850">IF(AB49="","",((AB49/AA49)-1)*100)</f>
        <v>3.4299294376522793</v>
      </c>
      <c r="AC50" s="31">
        <f t="shared" ref="AC50" si="851">IF(AC49="","",((AC49/AB49)-1)*100)</f>
        <v>-0.86628408573407034</v>
      </c>
      <c r="AD50" s="31">
        <f t="shared" ref="AD50" si="852">IF(AD49="","",((AD49/AC49)-1)*100)</f>
        <v>4.2045396382780487</v>
      </c>
      <c r="AE50" s="31">
        <f t="shared" ref="AE50" si="853">IF(AE49="","",((AE49/AD49)-1)*100)</f>
        <v>-1.9420891842808818</v>
      </c>
      <c r="AF50" s="31">
        <f t="shared" ref="AF50" si="854">IF(AF49="","",((AF49/AE49)-1)*100)</f>
        <v>-4.3181028580746457</v>
      </c>
      <c r="AG50" s="31">
        <f t="shared" ref="AG50" si="855">IF(AG49="","",((AG49/AF49)-1)*100)</f>
        <v>27.9108340347872</v>
      </c>
      <c r="AH50" s="31">
        <f t="shared" ref="AH50" si="856">IF(AH49="","",((AH49/AG49)-1)*100)</f>
        <v>-33.370859653839055</v>
      </c>
      <c r="AI50" s="31">
        <f t="shared" ref="AI50" si="857">IF(AI49="","",((AI49/AH49)-1)*100)</f>
        <v>17.290693035366502</v>
      </c>
      <c r="AJ50" s="31">
        <f t="shared" ref="AJ50" si="858">IF(AJ49="","",((AJ49/AI49)-1)*100)</f>
        <v>18.051323639628269</v>
      </c>
      <c r="AK50" s="31">
        <f t="shared" ref="AK50" si="859">IF(AK49="","",((AK49/AJ49)-1)*100)</f>
        <v>-12.62821325326</v>
      </c>
      <c r="AL50" s="31">
        <f t="shared" ref="AL50" si="860">IF(AL49="","",((AL49/AK49)-1)*100)</f>
        <v>0.82018692583718522</v>
      </c>
      <c r="AM50" s="31">
        <f t="shared" ref="AM50" si="861">IF(AM49="","",((AM49/AL49)-1)*100)</f>
        <v>-1.2892074753154237</v>
      </c>
      <c r="AN50" s="31">
        <f t="shared" ref="AN50" si="862">IF(AN49="","",((AN49/AM49)-1)*100)</f>
        <v>-6.4950654399118619</v>
      </c>
      <c r="AO50" s="31">
        <f t="shared" ref="AO50" si="863">IF(AO49="","",((AO49/AN49)-1)*100)</f>
        <v>4.3686542480781521</v>
      </c>
      <c r="AP50" s="31">
        <f t="shared" ref="AP50" si="864">IF(AP49="","",((AP49/AO49)-1)*100)</f>
        <v>-2.0152094575742407</v>
      </c>
      <c r="AQ50" s="31">
        <f t="shared" ref="AQ50" si="865">IF(AQ49="","",((AQ49/AP49)-1)*100)</f>
        <v>5.0792937106541869</v>
      </c>
      <c r="AR50" s="31">
        <f t="shared" ref="AR50" si="866">IF(AR49="","",((AR49/AQ49)-1)*100)</f>
        <v>-9.2539683236288699</v>
      </c>
      <c r="AS50" s="31">
        <f t="shared" ref="AS50" si="867">IF(AS49="","",((AS49/AR49)-1)*100)</f>
        <v>7.2844568178762836</v>
      </c>
      <c r="AT50" s="31">
        <f t="shared" ref="AT50" si="868">IF(AT49="","",((AT49/AS49)-1)*100)</f>
        <v>-0.63349298850524649</v>
      </c>
      <c r="AU50" s="31">
        <f t="shared" ref="AU50" si="869">IF(AU49="","",((AU49/AT49)-1)*100)</f>
        <v>7.68800334823454</v>
      </c>
      <c r="AV50" s="31">
        <f t="shared" ref="AV50" si="870">IF(AV49="","",((AV49/AU49)-1)*100)</f>
        <v>1.6198178826521747</v>
      </c>
      <c r="AW50" s="31">
        <f t="shared" ref="AW50" si="871">IF(AW49="","",((AW49/AV49)-1)*100)</f>
        <v>-4.0665722365877066</v>
      </c>
      <c r="AX50" s="31">
        <f t="shared" ref="AX50" si="872">IF(AX49="","",((AX49/AW49)-1)*100)</f>
        <v>-8.8744052264484115</v>
      </c>
      <c r="AY50" s="31">
        <f t="shared" ref="AY50" si="873">IF(AY49="","",((AY49/AX49)-1)*100)</f>
        <v>4.4210014730606817</v>
      </c>
      <c r="AZ50" s="31">
        <f t="shared" ref="AZ50" si="874">IF(AZ49="","",((AZ49/AY49)-1)*100)</f>
        <v>9.7632970905214833E-2</v>
      </c>
      <c r="BA50" s="31">
        <f t="shared" ref="BA50:BB50" si="875">IF(BA49="","",((BA49/AZ49)-1)*100)</f>
        <v>3.3207686170547923</v>
      </c>
      <c r="BB50" s="31">
        <f t="shared" si="875"/>
        <v>-2.9547217683350002</v>
      </c>
      <c r="BC50" s="31">
        <f t="shared" ref="BC50" si="876">IF(BC49="","",((BC49/BB49)-1)*100)</f>
        <v>-17.393380242598088</v>
      </c>
      <c r="BD50" s="31">
        <f t="shared" ref="BD50" si="877">IF(BD49="","",((BD49/BC49)-1)*100)</f>
        <v>19.7256645030639</v>
      </c>
      <c r="BE50" s="31">
        <f t="shared" ref="BE50" si="878">IF(BE49="","",((BE49/BD49)-1)*100)</f>
        <v>-5.3807553310250222</v>
      </c>
      <c r="BF50" s="31">
        <f t="shared" ref="BF50" si="879">IF(BF49="","",((BF49/BE49)-1)*100)</f>
        <v>10.132928489666536</v>
      </c>
      <c r="BG50" s="31">
        <f t="shared" ref="BG50" si="880">IF(BG49="","",((BG49/BF49)-1)*100)</f>
        <v>-11.922168613514772</v>
      </c>
      <c r="BH50" s="31">
        <f t="shared" ref="BH50" si="881">IF(BH49="","",((BH49/BG49)-1)*100)</f>
        <v>-4.6851088128988749</v>
      </c>
      <c r="BI50" s="31">
        <f t="shared" ref="BI50" si="882">IF(BI49="","",((BI49/BH49)-1)*100)</f>
        <v>18.968433439899755</v>
      </c>
      <c r="BJ50" s="31">
        <f t="shared" ref="BJ50" si="883">IF(BJ49="","",((BJ49/BI49)-1)*100)</f>
        <v>1.9038304432027919</v>
      </c>
      <c r="BK50" s="31">
        <f t="shared" ref="BK50" si="884">IF(BK49="","",((BK49/BJ49)-1)*100)</f>
        <v>-2.896652216990947</v>
      </c>
      <c r="BL50" s="31">
        <f t="shared" ref="BL50" si="885">IF(BL49="","",((BL49/BK49)-1)*100)</f>
        <v>-2.1497923489730675</v>
      </c>
      <c r="BM50" s="31">
        <f t="shared" ref="BM50" si="886">IF(BM49="","",((BM49/BL49)-1)*100)</f>
        <v>7.290198957015015</v>
      </c>
      <c r="BN50" s="31">
        <f t="shared" ref="BN50" si="887">IF(BN49="","",((BN49/BM49)-1)*100)</f>
        <v>-6.6508986557541672</v>
      </c>
      <c r="BO50" s="31">
        <f t="shared" ref="BO50" si="888">IF(BO49="","",((BO49/BN49)-1)*100)</f>
        <v>4.6300870538408256</v>
      </c>
      <c r="BP50" s="31">
        <f t="shared" ref="BP50" si="889">IF(BP49="","",((BP49/BO49)-1)*100)</f>
        <v>-1.6535572123461351</v>
      </c>
      <c r="BQ50" s="31">
        <f t="shared" ref="BQ50" si="890">IF(BQ49="","",((BQ49/BP49)-1)*100)</f>
        <v>-7.9196313907950566</v>
      </c>
      <c r="BR50" s="31">
        <f t="shared" ref="BR50" si="891">IF(BR49="","",((BR49/BQ49)-1)*100)</f>
        <v>5.2214524622526071</v>
      </c>
      <c r="BS50" s="31">
        <f t="shared" ref="BS50" si="892">IF(BS49="","",((BS49/BR49)-1)*100)</f>
        <v>-7.9923205631216803</v>
      </c>
      <c r="BT50" s="31">
        <f t="shared" ref="BT50" si="893">IF(BT49="","",((BT49/BS49)-1)*100)</f>
        <v>25.539439854334422</v>
      </c>
      <c r="BU50" s="31">
        <f t="shared" ref="BU50" si="894">IF(BU49="","",((BU49/BT49)-1)*100)</f>
        <v>-15.211145415734928</v>
      </c>
      <c r="BV50" s="31">
        <f t="shared" ref="BV50" si="895">IF(BV49="","",((BV49/BU49)-1)*100)</f>
        <v>4.2710537625918921</v>
      </c>
      <c r="BW50" s="31">
        <f t="shared" ref="BW50" si="896">IF(BW49="","",((BW49/BV49)-1)*100)</f>
        <v>6.676754984683031</v>
      </c>
      <c r="BX50" s="31">
        <f t="shared" ref="BX50" si="897">IF(BX49="","",((BX49/BW49)-1)*100)</f>
        <v>-3.9816424014736063</v>
      </c>
      <c r="BY50" s="31">
        <f t="shared" ref="BY50" si="898">IF(BY49="","",((BY49/BX49)-1)*100)</f>
        <v>-7.3929857245915382</v>
      </c>
      <c r="BZ50" s="31">
        <f t="shared" ref="BZ50" si="899">IF(BZ49="","",((BZ49/BY49)-1)*100)</f>
        <v>11.57891393234458</v>
      </c>
      <c r="CA50" s="31">
        <f t="shared" ref="CA50" si="900">IF(CA49="","",((CA49/BZ49)-1)*100)</f>
        <v>-36.453982543180821</v>
      </c>
      <c r="CB50" s="31">
        <f t="shared" ref="CB50" si="901">IF(CB49="","",((CB49/CA49)-1)*100)</f>
        <v>66.06433749878822</v>
      </c>
      <c r="CC50" s="31">
        <f t="shared" ref="CC50" si="902">IF(CC49="","",((CC49/CB49)-1)*100)</f>
        <v>-2.4737534105831571</v>
      </c>
      <c r="CD50" s="31">
        <f t="shared" ref="CD50" si="903">IF(CD49="","",((CD49/CC49)-1)*100)</f>
        <v>5.7747317122121888</v>
      </c>
      <c r="CE50" s="31">
        <f t="shared" ref="CE50" si="904">IF(CE49="","",((CE49/CD49)-1)*100)</f>
        <v>-37.794116579709105</v>
      </c>
      <c r="CF50" s="31">
        <f t="shared" ref="CF50" si="905">IF(CF49="","",((CF49/CE49)-1)*100)</f>
        <v>49.795703897050572</v>
      </c>
      <c r="CG50" s="31">
        <f t="shared" ref="CG50" si="906">IF(CG49="","",((CG49/CF49)-1)*100)</f>
        <v>-6.8585627924404369</v>
      </c>
      <c r="CH50" s="31">
        <f t="shared" ref="CH50" si="907">IF(CH49="","",((CH49/CG49)-1)*100)</f>
        <v>2.8774905589593613</v>
      </c>
      <c r="CI50" s="31" t="str">
        <f t="shared" ref="CI50" si="908">IF(CI49="","",((CI49/CH49)-1)*100)</f>
        <v/>
      </c>
      <c r="CJ50" s="31" t="str">
        <f t="shared" ref="CJ50" si="909">IF(CJ49="","",((CJ49/CI49)-1)*100)</f>
        <v/>
      </c>
      <c r="CK50" s="31" t="str">
        <f t="shared" ref="CK50" si="910">IF(CK49="","",((CK49/CJ49)-1)*100)</f>
        <v/>
      </c>
      <c r="CL50" s="31" t="str">
        <f t="shared" ref="CL50" si="911">IF(CL49="","",((CL49/CK49)-1)*100)</f>
        <v/>
      </c>
      <c r="CM50" s="31" t="str">
        <f t="shared" ref="CM50" si="912">IF(CM49="","",((CM49/CL49)-1)*100)</f>
        <v/>
      </c>
      <c r="CN50" s="31" t="str">
        <f t="shared" ref="CN50" si="913">IF(CN49="","",((CN49/CM49)-1)*100)</f>
        <v/>
      </c>
      <c r="CO50" s="31" t="str">
        <f t="shared" ref="CO50" si="914">IF(CO49="","",((CO49/CN49)-1)*100)</f>
        <v/>
      </c>
      <c r="CP50" s="31" t="str">
        <f t="shared" ref="CP50" si="915">IF(CP49="","",((CP49/CO49)-1)*100)</f>
        <v/>
      </c>
      <c r="CQ50" s="31" t="str">
        <f t="shared" ref="CQ50" si="916">IF(CQ49="","",((CQ49/CP49)-1)*100)</f>
        <v/>
      </c>
      <c r="CR50" s="31" t="str">
        <f t="shared" ref="CR50" si="917">IF(CR49="","",((CR49/CQ49)-1)*100)</f>
        <v/>
      </c>
      <c r="CS50" s="31" t="str">
        <f t="shared" ref="CS50" si="918">IF(CS49="","",((CS49/CR49)-1)*100)</f>
        <v/>
      </c>
      <c r="CT50" s="31" t="str">
        <f t="shared" ref="CT50" si="919">IF(CT49="","",((CT49/CS49)-1)*100)</f>
        <v/>
      </c>
      <c r="CU50" s="31" t="str">
        <f t="shared" ref="CU50" si="920">IF(CU49="","",((CU49/CT49)-1)*100)</f>
        <v/>
      </c>
      <c r="CV50" s="31" t="str">
        <f t="shared" ref="CV50" si="921">IF(CV49="","",((CV49/CU49)-1)*100)</f>
        <v/>
      </c>
      <c r="CW50" s="31" t="str">
        <f t="shared" ref="CW50" si="922">IF(CW49="","",((CW49/CV49)-1)*100)</f>
        <v/>
      </c>
      <c r="CX50" s="31" t="str">
        <f t="shared" ref="CX50" si="923">IF(CX49="","",((CX49/CW49)-1)*100)</f>
        <v/>
      </c>
      <c r="CY50" s="31" t="str">
        <f t="shared" ref="CY50" si="924">IF(CY49="","",((CY49/CX49)-1)*100)</f>
        <v/>
      </c>
      <c r="CZ50" s="31" t="str">
        <f t="shared" ref="CZ50" si="925">IF(CZ49="","",((CZ49/CY49)-1)*100)</f>
        <v/>
      </c>
      <c r="DA50" s="31" t="str">
        <f t="shared" ref="DA50" si="926">IF(DA49="","",((DA49/CZ49)-1)*100)</f>
        <v/>
      </c>
      <c r="DB50" s="31" t="str">
        <f t="shared" ref="DB50" si="927">IF(DB49="","",((DB49/DA49)-1)*100)</f>
        <v/>
      </c>
    </row>
    <row r="51" spans="1:106" ht="4.5" customHeight="1" thickBot="1" x14ac:dyDescent="0.3"/>
    <row r="52" spans="1:106" s="7" customFormat="1" ht="14.4" thickBot="1" x14ac:dyDescent="0.3">
      <c r="A52" s="4"/>
      <c r="B52" s="32" t="s">
        <v>47</v>
      </c>
      <c r="C52" s="4" t="s">
        <v>9</v>
      </c>
      <c r="D52" s="5">
        <f>'1 Dm_Cm'!E7</f>
        <v>2192.9852568913061</v>
      </c>
      <c r="E52" s="5">
        <f>'1 Dm_Cm'!F7</f>
        <v>2217.2084416281818</v>
      </c>
      <c r="F52" s="5">
        <f>'1 Dm_Cm'!G7</f>
        <v>2229.9915519278275</v>
      </c>
      <c r="G52" s="5">
        <f>'1 Dm_Cm'!H7</f>
        <v>2239.6890838792829</v>
      </c>
      <c r="H52" s="5">
        <f>'1 Dm_Cm'!I7</f>
        <v>2250.7090065513912</v>
      </c>
      <c r="I52" s="5">
        <f>'1 Dm_Cm'!J7</f>
        <v>2257.7617570615403</v>
      </c>
      <c r="J52" s="5">
        <f>'1 Dm_Cm'!K7</f>
        <v>2263.7125153044785</v>
      </c>
      <c r="K52" s="5">
        <f>'1 Dm_Cm'!L7</f>
        <v>2268.7816797336482</v>
      </c>
      <c r="L52" s="5">
        <f>'1 Dm_Cm'!M7</f>
        <v>2270.765265814628</v>
      </c>
      <c r="M52" s="5">
        <f>'1 Dm_Cm'!N7</f>
        <v>2275.8344302437977</v>
      </c>
      <c r="N52" s="5">
        <f>'1 Dm_Cm'!O7</f>
        <v>2279.5812039523148</v>
      </c>
      <c r="O52" s="5">
        <f>'1 Dm_Cm'!P7</f>
        <v>2282.0055869401785</v>
      </c>
      <c r="P52" s="5">
        <f>'1 Dm_Cm'!Q7</f>
        <v>2282.0055869401785</v>
      </c>
      <c r="Q52" s="5">
        <f>'1 Dm_Cm'!R7</f>
        <v>2297.4334786811301</v>
      </c>
      <c r="R52" s="5">
        <f>'1 Dm_Cm'!S7</f>
        <v>2312.8613704220816</v>
      </c>
      <c r="S52" s="5">
        <f>'1 Dm_Cm'!T7</f>
        <v>2325.8648791751693</v>
      </c>
      <c r="T52" s="5">
        <f>'1 Dm_Cm'!U7</f>
        <v>2329.611652883686</v>
      </c>
      <c r="U52" s="5">
        <f>'1 Dm_Cm'!V7</f>
        <v>2322.1181054666527</v>
      </c>
      <c r="V52" s="5">
        <f>'1 Dm_Cm'!W7</f>
        <v>2313.522565782408</v>
      </c>
      <c r="W52" s="5">
        <f>'1 Dm_Cm'!X7</f>
        <v>2313.522565782408</v>
      </c>
      <c r="X52" s="5">
        <f>'1 Dm_Cm'!Y7</f>
        <v>2313.3021673289659</v>
      </c>
      <c r="Y52" s="5">
        <f>'1 Dm_Cm'!Z7</f>
        <v>2320.5753162925575</v>
      </c>
      <c r="Z52" s="5">
        <f>'1 Dm_Cm'!AA7</f>
        <v>2319.2529255719041</v>
      </c>
      <c r="AA52" s="5">
        <f>'1 Dm_Cm'!AB7</f>
        <v>2315.9469487702718</v>
      </c>
      <c r="AB52" s="5">
        <f>'1 Dm_Cm'!AC7</f>
        <v>2324.7628869079585</v>
      </c>
      <c r="AC52" s="5">
        <f>'1 Dm_Cm'!AD7</f>
        <v>2334.2400204059713</v>
      </c>
      <c r="AD52" s="5">
        <f>'1 Dm_Cm'!AE7</f>
        <v>2349.0067167865964</v>
      </c>
      <c r="AE52" s="5">
        <f>'1 Dm_Cm'!AF7</f>
        <v>2360.9082332724734</v>
      </c>
      <c r="AF52" s="5">
        <f>'1 Dm_Cm'!AG7</f>
        <v>2375.0137342927724</v>
      </c>
      <c r="AG52" s="5">
        <f>'1 Dm_Cm'!AH7</f>
        <v>2398.8167672645259</v>
      </c>
      <c r="AH52" s="5">
        <f>'1 Dm_Cm'!AI7</f>
        <v>2397.4943765438729</v>
      </c>
      <c r="AI52" s="5">
        <f>'1 Dm_Cm'!AJ7</f>
        <v>2405.4287208677906</v>
      </c>
      <c r="AJ52" s="5">
        <f>'1 Dm_Cm'!AK7</f>
        <v>2416.0078466330151</v>
      </c>
      <c r="AK52" s="5">
        <f>'1 Dm_Cm'!AL7</f>
        <v>2425.2645816775857</v>
      </c>
      <c r="AL52" s="5">
        <f>'1 Dm_Cm'!AM7</f>
        <v>2432.5403754226186</v>
      </c>
      <c r="AM52" s="5">
        <f>'1 Dm_Cm'!AN7</f>
        <v>2437.606895070347</v>
      </c>
      <c r="AN52" s="5">
        <f>'1 Dm_Cm'!AO7</f>
        <v>2455.4591697991623</v>
      </c>
      <c r="AO52" s="5">
        <f>'1 Dm_Cm'!AP7</f>
        <v>2496.2328836859633</v>
      </c>
      <c r="AP52" s="5">
        <f>'1 Dm_Cm'!AQ7</f>
        <v>2537.0065975727634</v>
      </c>
      <c r="AQ52" s="5">
        <f>'1 Dm_Cm'!AR7</f>
        <v>2562.3524197186125</v>
      </c>
      <c r="AR52" s="5">
        <f>'1 Dm_Cm'!AS7</f>
        <v>2594.3101954677263</v>
      </c>
      <c r="AS52" s="5">
        <f>'1 Dm_Cm'!AT7</f>
        <v>2616.1296423585009</v>
      </c>
      <c r="AT52" s="5">
        <f>'1 Dm_Cm'!AU7</f>
        <v>2629.5739480184729</v>
      </c>
      <c r="AU52" s="5">
        <f>'1 Dm_Cm'!AV7</f>
        <v>2650.7321995489206</v>
      </c>
      <c r="AV52" s="5">
        <f>'1 Dm_Cm'!AW7</f>
        <v>2677.8412093223069</v>
      </c>
      <c r="AW52" s="5">
        <f>'1 Dm_Cm'!AX7</f>
        <v>2702.7462345612716</v>
      </c>
      <c r="AX52" s="5">
        <f>'1 Dm_Cm'!AY7</f>
        <v>2722.1412984641825</v>
      </c>
      <c r="AY52" s="5">
        <f>'1 Dm_Cm'!AZ7</f>
        <v>2746.1647298893781</v>
      </c>
      <c r="AZ52" s="5">
        <f>'1 Dm_Cm'!BA7</f>
        <v>2777.6817087316081</v>
      </c>
      <c r="BA52" s="5">
        <f>'1 Dm_Cm'!BB7</f>
        <v>2827.0509623026533</v>
      </c>
      <c r="BB52" s="5">
        <f>'1 Dm_Cm'!BC7</f>
        <v>2873.9958328858343</v>
      </c>
      <c r="BC52" s="5">
        <f>'1 Dm_Cm'!BD7</f>
        <v>2904.1904210074113</v>
      </c>
      <c r="BD52" s="5">
        <f>'1 Dm_Cm'!BE7</f>
        <v>2926.8914617119544</v>
      </c>
      <c r="BE52" s="5">
        <f>'1 Dm_Cm'!BF7</f>
        <v>2939.6745720115991</v>
      </c>
      <c r="BF52" s="5">
        <f>'1 Dm_Cm'!BG7</f>
        <v>2948.4905101492859</v>
      </c>
      <c r="BG52" s="5">
        <f>'1 Dm_Cm'!BH7</f>
        <v>2948.4905101492859</v>
      </c>
      <c r="BH52" s="5">
        <f>'1 Dm_Cm'!BI7</f>
        <v>2983.9746611534742</v>
      </c>
      <c r="BI52" s="5">
        <f>'1 Dm_Cm'!BJ7</f>
        <v>2999.843349801311</v>
      </c>
      <c r="BJ52" s="5">
        <f>'1 Dm_Cm'!BK7</f>
        <v>3007.3368972183439</v>
      </c>
      <c r="BK52" s="5">
        <f>'1 Dm_Cm'!BL7</f>
        <v>3021.4423982386429</v>
      </c>
      <c r="BL52" s="5">
        <f>'1 Dm_Cm'!BM7</f>
        <v>3035.3275008054993</v>
      </c>
      <c r="BM52" s="5">
        <f>'1 Dm_Cm'!BN7</f>
        <v>3063.0977059392121</v>
      </c>
      <c r="BN52" s="5">
        <f>'1 Dm_Cm'!BO7</f>
        <v>3096.3778724089793</v>
      </c>
      <c r="BO52" s="5">
        <f>'1 Dm_Cm'!BP7</f>
        <v>3118.1973192997525</v>
      </c>
      <c r="BP52" s="5">
        <f>'1 Dm_Cm'!BQ7</f>
        <v>3136.7107893888947</v>
      </c>
      <c r="BQ52" s="5">
        <f>'1 Dm_Cm'!BR7</f>
        <v>3149.9346965954246</v>
      </c>
      <c r="BR52" s="5">
        <f>'1 Dm_Cm'!BS7</f>
        <v>3160.0730254537643</v>
      </c>
      <c r="BS52" s="5">
        <f>'1 Dm_Cm'!BT7</f>
        <v>3166.4645806035874</v>
      </c>
      <c r="BT52" s="5">
        <f>'1 Dm_Cm'!BU7</f>
        <v>2893.7678124725398</v>
      </c>
      <c r="BU52" s="5">
        <f>'1 Dm_Cm'!BV7</f>
        <v>2897.1914094929689</v>
      </c>
      <c r="BV52" s="5">
        <f>'1 Dm_Cm'!BW7</f>
        <v>2889.7525456661542</v>
      </c>
      <c r="BW52" s="5">
        <f>'1 Dm_Cm'!BX7</f>
        <v>3178.5864955429061</v>
      </c>
      <c r="BX52" s="5">
        <f>'1 Dm_Cm'!BY7</f>
        <v>3193.1327934700894</v>
      </c>
      <c r="BY52" s="5">
        <f>'1 Dm_Cm'!BZ7</f>
        <v>3223.1069831382242</v>
      </c>
      <c r="BZ52" s="5">
        <f>'1 Dm_Cm'!CA7</f>
        <v>3259.6931264096229</v>
      </c>
      <c r="CA52" s="5">
        <f>'1 Dm_Cm'!CB7</f>
        <v>3276.8842057781126</v>
      </c>
      <c r="CB52" s="5">
        <f>'1 Dm_Cm'!CC7</f>
        <v>3298.483254215444</v>
      </c>
      <c r="CC52" s="5">
        <f>'1 Dm_Cm'!CD7</f>
        <v>3309.0623799806676</v>
      </c>
      <c r="CD52" s="5">
        <f>'1 Dm_Cm'!CE7</f>
        <v>3312.5887552357431</v>
      </c>
      <c r="CE52" s="5">
        <f>'1 Dm_Cm'!CF7</f>
        <v>3321.625091826872</v>
      </c>
      <c r="CF52" s="5">
        <f>'1 Dm_Cm'!CG7</f>
        <v>3327.7962485232524</v>
      </c>
      <c r="CG52" s="5">
        <v>0</v>
      </c>
      <c r="CH52" s="5">
        <f>'1 Dm_Cm'!CI7</f>
        <v>3344.766929438299</v>
      </c>
      <c r="CI52" s="5" t="str">
        <f>'1 Dm_Cm'!CJ7</f>
        <v/>
      </c>
      <c r="CJ52" s="5" t="str">
        <f>'1 Dm_Cm'!CK7</f>
        <v/>
      </c>
      <c r="CK52" s="5" t="str">
        <f>'1 Dm_Cm'!CL7</f>
        <v/>
      </c>
      <c r="CL52" s="5" t="str">
        <f>'1 Dm_Cm'!CM7</f>
        <v/>
      </c>
      <c r="CM52" s="5" t="str">
        <f>'1 Dm_Cm'!CN7</f>
        <v/>
      </c>
      <c r="CN52" s="5" t="str">
        <f>'1 Dm_Cm'!CO7</f>
        <v/>
      </c>
      <c r="CO52" s="5" t="str">
        <f>'1 Dm_Cm'!CP7</f>
        <v/>
      </c>
      <c r="CP52" s="5" t="str">
        <f>'1 Dm_Cm'!CQ7</f>
        <v/>
      </c>
      <c r="CQ52" s="5" t="str">
        <f>'1 Dm_Cm'!CR7</f>
        <v/>
      </c>
      <c r="CR52" s="5" t="str">
        <f>'1 Dm_Cm'!CS7</f>
        <v/>
      </c>
      <c r="CS52" s="5" t="str">
        <f>'1 Dm_Cm'!CT7</f>
        <v/>
      </c>
      <c r="CT52" s="5" t="str">
        <f>'1 Dm_Cm'!CU7</f>
        <v/>
      </c>
      <c r="CU52" s="5" t="str">
        <f>'1 Dm_Cm'!CV7</f>
        <v/>
      </c>
      <c r="CV52" s="5" t="str">
        <f>'1 Dm_Cm'!CW7</f>
        <v/>
      </c>
      <c r="CW52" s="5" t="str">
        <f>'1 Dm_Cm'!CX7</f>
        <v/>
      </c>
      <c r="CX52" s="5" t="str">
        <f>'1 Dm_Cm'!CY7</f>
        <v/>
      </c>
      <c r="CY52" s="5" t="str">
        <f>'1 Dm_Cm'!CZ7</f>
        <v/>
      </c>
      <c r="CZ52" s="5" t="str">
        <f>'1 Dm_Cm'!DA7</f>
        <v/>
      </c>
      <c r="DA52" s="5" t="str">
        <f>'1 Dm_Cm'!DB7</f>
        <v/>
      </c>
      <c r="DB52" s="5" t="str">
        <f>'1 Dm_Cm'!DC7</f>
        <v/>
      </c>
    </row>
    <row r="53" spans="1:106" s="47" customFormat="1" ht="12.9" customHeight="1" x14ac:dyDescent="0.25">
      <c r="A53" s="33"/>
      <c r="B53" s="35" t="s">
        <v>79</v>
      </c>
      <c r="C53" s="33"/>
      <c r="D53" s="34">
        <v>100</v>
      </c>
      <c r="E53" s="34">
        <f t="shared" ref="E53" si="928">IF(E52="","",(E52/D52)*100)</f>
        <v>101.10457581330088</v>
      </c>
      <c r="F53" s="34">
        <f t="shared" ref="F53" si="929">IF(F52="","",(F52/E52)*100)</f>
        <v>100.57654075546721</v>
      </c>
      <c r="G53" s="34">
        <f t="shared" ref="G53" si="930">IF(G52="","",(G52/F52)*100)</f>
        <v>100.43486855109707</v>
      </c>
      <c r="H53" s="34">
        <f t="shared" ref="H53" si="931">IF(H52="","",(H52/G52)*100)</f>
        <v>100.49202912812439</v>
      </c>
      <c r="I53" s="34">
        <f t="shared" ref="I53" si="932">IF(I52="","",(I52/H52)*100)</f>
        <v>100.31335683509595</v>
      </c>
      <c r="J53" s="34">
        <f t="shared" ref="J53" si="933">IF(J52="","",(J52/I52)*100)</f>
        <v>100.26356891839126</v>
      </c>
      <c r="K53" s="34">
        <f t="shared" ref="K53" si="934">IF(K52="","",(K52/J52)*100)</f>
        <v>100.22393145750171</v>
      </c>
      <c r="L53" s="34">
        <f t="shared" ref="L53" si="935">IF(L52="","",(L52/K52)*100)</f>
        <v>100.08742957062368</v>
      </c>
      <c r="M53" s="34">
        <f t="shared" ref="M53" si="936">IF(M52="","",(M52/L52)*100)</f>
        <v>100.22323595069396</v>
      </c>
      <c r="N53" s="34">
        <f t="shared" ref="N53" si="937">IF(N52="","",(N52/M52)*100)</f>
        <v>100.16463296533024</v>
      </c>
      <c r="O53" s="34">
        <f t="shared" ref="O53" si="938">IF(O52="","",(O52/N52)*100)</f>
        <v>100.10635212220826</v>
      </c>
      <c r="P53" s="34">
        <f t="shared" ref="P53" si="939">IF(P52="","",(P52/O52)*100)</f>
        <v>100</v>
      </c>
      <c r="Q53" s="34">
        <f t="shared" ref="Q53" si="940">IF(Q52="","",(Q52/P52)*100)</f>
        <v>100.6760672203979</v>
      </c>
      <c r="R53" s="34">
        <f t="shared" ref="R53" si="941">IF(R52="","",(R52/Q52)*100)</f>
        <v>100.67152724481964</v>
      </c>
      <c r="S53" s="34">
        <f t="shared" ref="S53" si="942">IF(S52="","",(S52/R52)*100)</f>
        <v>100.56222603392415</v>
      </c>
      <c r="T53" s="34">
        <f t="shared" ref="T53" si="943">IF(T52="","",(T52/S52)*100)</f>
        <v>100.16109163271108</v>
      </c>
      <c r="U53" s="34">
        <f t="shared" ref="U53" si="944">IF(U52="","",(U52/T52)*100)</f>
        <v>99.678334910122999</v>
      </c>
      <c r="V53" s="34">
        <f t="shared" ref="V53" si="945">IF(V52="","",(V52/U52)*100)</f>
        <v>99.629840546697039</v>
      </c>
      <c r="W53" s="34">
        <f t="shared" ref="W53" si="946">IF(W52="","",(W52/V52)*100)</f>
        <v>100</v>
      </c>
      <c r="X53" s="34">
        <f t="shared" ref="X53" si="947">IF(X52="","",(X52/W52)*100)</f>
        <v>99.990473468610077</v>
      </c>
      <c r="Y53" s="34">
        <f t="shared" ref="Y53" si="948">IF(Y52="","",(Y52/X52)*100)</f>
        <v>100.31440548780488</v>
      </c>
      <c r="Z53" s="34">
        <f t="shared" ref="Z53" si="949">IF(Z52="","",(Z52/Y52)*100)</f>
        <v>99.943014531294509</v>
      </c>
      <c r="AA53" s="34">
        <f t="shared" ref="AA53" si="950">IF(AA52="","",(AA52/Z52)*100)</f>
        <v>99.857455098355985</v>
      </c>
      <c r="AB53" s="34">
        <f t="shared" ref="AB53" si="951">IF(AB52="","",(AB52/AA52)*100)</f>
        <v>100.38066235249335</v>
      </c>
      <c r="AC53" s="34">
        <f t="shared" ref="AC53" si="952">IF(AC52="","",(AC52/AB52)*100)</f>
        <v>100.40766021994689</v>
      </c>
      <c r="AD53" s="34">
        <f t="shared" ref="AD53" si="953">IF(AD52="","",(AD52/AC52)*100)</f>
        <v>100.63261259560004</v>
      </c>
      <c r="AE53" s="34">
        <f t="shared" ref="AE53" si="954">IF(AE52="","",(AE52/AD52)*100)</f>
        <v>100.50666166260088</v>
      </c>
      <c r="AF53" s="34">
        <f t="shared" ref="AF53" si="955">IF(AF52="","",(AF52/AE52)*100)</f>
        <v>100.59746079163557</v>
      </c>
      <c r="AG53" s="34">
        <f t="shared" ref="AG53" si="956">IF(AG52="","",(AG52/AF52)*100)</f>
        <v>101.00222717149219</v>
      </c>
      <c r="AH53" s="34">
        <f t="shared" ref="AH53" si="957">IF(AH52="","",(AH52/AG52)*100)</f>
        <v>99.944873208379263</v>
      </c>
      <c r="AI53" s="34">
        <f t="shared" ref="AI53" si="958">IF(AI52="","",(AI52/AH52)*100)</f>
        <v>100.33094318808604</v>
      </c>
      <c r="AJ53" s="34">
        <f t="shared" ref="AJ53" si="959">IF(AJ52="","",(AJ52/AI52)*100)</f>
        <v>100.43980208905994</v>
      </c>
      <c r="AK53" s="34">
        <f t="shared" ref="AK53" si="960">IF(AK52="","",(AK52/AJ52)*100)</f>
        <v>100.38314176245208</v>
      </c>
      <c r="AL53" s="34">
        <f t="shared" ref="AL53" si="961">IF(AL52="","",(AL52/AK52)*100)</f>
        <v>100.30000000000001</v>
      </c>
      <c r="AM53" s="34">
        <f t="shared" ref="AM53" si="962">IF(AM52="","",(AM52/AL52)*100)</f>
        <v>100.20828100938914</v>
      </c>
      <c r="AN53" s="34">
        <f t="shared" ref="AN53" si="963">IF(AN52="","",(AN52/AM52)*100)</f>
        <v>100.73236889692585</v>
      </c>
      <c r="AO53" s="34">
        <f t="shared" ref="AO53" si="964">IF(AO52="","",(AO52/AN52)*100)</f>
        <v>101.66053316578405</v>
      </c>
      <c r="AP53" s="34">
        <f t="shared" ref="AP53:AQ53" si="965">IF(AP52="","",(AP52/AO52)*100)</f>
        <v>101.63340985343456</v>
      </c>
      <c r="AQ53" s="34">
        <f t="shared" si="965"/>
        <v>100.99904439232039</v>
      </c>
      <c r="AR53" s="34">
        <f t="shared" ref="AR53" si="966">IF(AR52="","",(AR52/AQ52)*100)</f>
        <v>101.24720454154482</v>
      </c>
      <c r="AS53" s="34">
        <f t="shared" ref="AS53" si="967">IF(AS52="","",(AS52/AR52)*100)</f>
        <v>100.84105003822957</v>
      </c>
      <c r="AT53" s="34">
        <f t="shared" ref="AT53" si="968">IF(AT52="","",(AT52/AS52)*100)</f>
        <v>100.51390058972198</v>
      </c>
      <c r="AU53" s="34">
        <f t="shared" ref="AU53" si="969">IF(AU52="","",(AU52/AT52)*100)</f>
        <v>100.80462660296705</v>
      </c>
      <c r="AV53" s="34">
        <f t="shared" ref="AV53" si="970">IF(AV52="","",(AV52/AU52)*100)</f>
        <v>101.02269892741332</v>
      </c>
      <c r="AW53" s="34">
        <f t="shared" ref="AW53" si="971">IF(AW52="","",(AW52/AV52)*100)</f>
        <v>100.93004115226339</v>
      </c>
      <c r="AX53" s="34">
        <f t="shared" ref="AX53" si="972">IF(AX52="","",(AX52/AW52)*100)</f>
        <v>100.71760580608336</v>
      </c>
      <c r="AY53" s="34">
        <f t="shared" ref="AY53" si="973">IF(AY52="","",(AY52/AX52)*100)</f>
        <v>100.88251963403772</v>
      </c>
      <c r="AZ53" s="34">
        <f t="shared" ref="AZ53" si="974">IF(AZ52="","",(AZ52/AY52)*100)</f>
        <v>101.14767255216694</v>
      </c>
      <c r="BA53" s="34">
        <f t="shared" ref="BA53:BB53" si="975">IF(BA52="","",(BA52/AZ52)*100)</f>
        <v>101.77735459811157</v>
      </c>
      <c r="BB53" s="34">
        <f t="shared" si="975"/>
        <v>101.66055975676306</v>
      </c>
      <c r="BC53" s="34">
        <f t="shared" ref="BC53" si="976">IF(BC52="","",(BC52/BB52)*100)</f>
        <v>101.05061349693251</v>
      </c>
      <c r="BD53" s="34">
        <f t="shared" ref="BD53" si="977">IF(BD52="","",(BD52/BC52)*100)</f>
        <v>100.7816650223875</v>
      </c>
      <c r="BE53" s="34">
        <f t="shared" ref="BE53" si="978">IF(BE52="","",(BE52/BD52)*100)</f>
        <v>100.43674698795178</v>
      </c>
      <c r="BF53" s="34">
        <f t="shared" ref="BF53" si="979">IF(BF52="","",(BF52/BE52)*100)</f>
        <v>100.29989503673715</v>
      </c>
      <c r="BG53" s="34">
        <f t="shared" ref="BG53" si="980">IF(BG52="","",(BG52/BF52)*100)</f>
        <v>100</v>
      </c>
      <c r="BH53" s="34">
        <f t="shared" ref="BH53" si="981">IF(BH52="","",(BH52/BG52)*100)</f>
        <v>101.20346838092389</v>
      </c>
      <c r="BI53" s="34">
        <f t="shared" ref="BI53" si="982">IF(BI52="","",(BI52/BH52)*100)</f>
        <v>100.53179703079994</v>
      </c>
      <c r="BJ53" s="34">
        <f t="shared" ref="BJ53" si="983">IF(BJ52="","",(BJ52/BI52)*100)</f>
        <v>100.24979795753433</v>
      </c>
      <c r="BK53" s="34">
        <f t="shared" ref="BK53" si="984">IF(BK52="","",(BK52/BJ52)*100)</f>
        <v>100.46903627702457</v>
      </c>
      <c r="BL53" s="34">
        <f t="shared" ref="BL53" si="985">IF(BL52="","",(BL52/BK52)*100)</f>
        <v>100.4595521190459</v>
      </c>
      <c r="BM53" s="34">
        <f t="shared" ref="BM53" si="986">IF(BM52="","",(BM52/BL52)*100)</f>
        <v>100.91489979668893</v>
      </c>
      <c r="BN53" s="34">
        <f t="shared" ref="BN53" si="987">IF(BN52="","",(BN52/BM52)*100)</f>
        <v>101.08648726435459</v>
      </c>
      <c r="BO53" s="34">
        <f t="shared" ref="BO53" si="988">IF(BO52="","",(BO52/BN52)*100)</f>
        <v>100.70467648942983</v>
      </c>
      <c r="BP53" s="34">
        <f t="shared" ref="BP53" si="989">IF(BP52="","",(BP52/BO52)*100)</f>
        <v>100.59372349448685</v>
      </c>
      <c r="BQ53" s="34">
        <f t="shared" ref="BQ53" si="990">IF(BQ52="","",(BQ52/BP52)*100)</f>
        <v>100.42158516020237</v>
      </c>
      <c r="BR53" s="34">
        <f t="shared" ref="BR53" si="991">IF(BR52="","",(BR52/BQ52)*100)</f>
        <v>100.32185838231177</v>
      </c>
      <c r="BS53" s="34">
        <f t="shared" ref="BS53" si="992">IF(BS52="","",(BS52/BR52)*100)</f>
        <v>100.20225972939043</v>
      </c>
      <c r="BT53" s="34">
        <f t="shared" ref="BT53" si="993">IF(BT52="","",(BT52/BS52)*100)</f>
        <v>91.387973520958624</v>
      </c>
      <c r="BU53" s="34">
        <f t="shared" ref="BU53" si="994">IF(BU52="","",(BU52/BT52)*100)</f>
        <v>100.11830931996938</v>
      </c>
      <c r="BV53" s="34">
        <f t="shared" ref="BV53" si="995">IF(BV52="","",(BV52/BU52)*100)</f>
        <v>99.74323878627969</v>
      </c>
      <c r="BW53" s="34">
        <f t="shared" ref="BW53" si="996">IF(BW52="","",(BW52/BV52)*100)</f>
        <v>109.99511014567405</v>
      </c>
      <c r="BX53" s="34">
        <f t="shared" ref="BX53" si="997">IF(BX52="","",(BX52/BW52)*100)</f>
        <v>100.45763417001805</v>
      </c>
      <c r="BY53" s="34">
        <f t="shared" ref="BY53" si="998">IF(BY52="","",(BY52/BX52)*100)</f>
        <v>100.93870789618997</v>
      </c>
      <c r="BZ53" s="34">
        <f t="shared" ref="BZ53" si="999">IF(BZ52="","",(BZ52/BY52)*100)</f>
        <v>101.13512035010939</v>
      </c>
      <c r="CA53" s="34">
        <f t="shared" ref="CA53" si="1000">IF(CA52="","",(CA52/BZ52)*100)</f>
        <v>100.52738336713998</v>
      </c>
      <c r="CB53" s="34">
        <f t="shared" ref="CB53" si="1001">IF(CB52="","",(CB52/CA52)*100)</f>
        <v>100.65913370998115</v>
      </c>
      <c r="CC53" s="34">
        <f t="shared" ref="CC53" si="1002">IF(CC52="","",(CC52/CB52)*100)</f>
        <v>100.32072698115728</v>
      </c>
      <c r="CD53" s="34">
        <f t="shared" ref="CD53" si="1003">IF(CD52="","",(CD52/CC52)*100)</f>
        <v>100.10656720394302</v>
      </c>
      <c r="CE53" s="34">
        <f t="shared" ref="CE53" si="1004">IF(CE52="","",(CE52/CD52)*100)</f>
        <v>100.2727877578177</v>
      </c>
      <c r="CF53" s="34">
        <f t="shared" ref="CF53" si="1005">IF(CF52="","",(CF52/CE52)*100)</f>
        <v>100.18578727357175</v>
      </c>
      <c r="CG53" s="34">
        <f t="shared" ref="CG53" si="1006">IF(CG52="","",(CG52/CF52)*100)</f>
        <v>0</v>
      </c>
      <c r="CH53" s="34" t="e">
        <f t="shared" ref="CH53" si="1007">IF(CH52="","",(CH52/CG52)*100)</f>
        <v>#DIV/0!</v>
      </c>
      <c r="CI53" s="34" t="str">
        <f t="shared" ref="CI53" si="1008">IF(CI52="","",(CI52/CH52)*100)</f>
        <v/>
      </c>
      <c r="CJ53" s="34" t="str">
        <f t="shared" ref="CJ53" si="1009">IF(CJ52="","",(CJ52/CI52)*100)</f>
        <v/>
      </c>
      <c r="CK53" s="34" t="str">
        <f t="shared" ref="CK53" si="1010">IF(CK52="","",(CK52/CJ52)*100)</f>
        <v/>
      </c>
      <c r="CL53" s="34" t="str">
        <f t="shared" ref="CL53" si="1011">IF(CL52="","",(CL52/CK52)*100)</f>
        <v/>
      </c>
      <c r="CM53" s="34" t="str">
        <f t="shared" ref="CM53" si="1012">IF(CM52="","",(CM52/CL52)*100)</f>
        <v/>
      </c>
      <c r="CN53" s="34" t="str">
        <f t="shared" ref="CN53" si="1013">IF(CN52="","",(CN52/CM52)*100)</f>
        <v/>
      </c>
      <c r="CO53" s="34" t="str">
        <f t="shared" ref="CO53" si="1014">IF(CO52="","",(CO52/CN52)*100)</f>
        <v/>
      </c>
      <c r="CP53" s="34" t="str">
        <f t="shared" ref="CP53" si="1015">IF(CP52="","",(CP52/CO52)*100)</f>
        <v/>
      </c>
      <c r="CQ53" s="34" t="str">
        <f t="shared" ref="CQ53" si="1016">IF(CQ52="","",(CQ52/CP52)*100)</f>
        <v/>
      </c>
      <c r="CR53" s="34" t="str">
        <f t="shared" ref="CR53" si="1017">IF(CR52="","",(CR52/CQ52)*100)</f>
        <v/>
      </c>
      <c r="CS53" s="34" t="str">
        <f t="shared" ref="CS53" si="1018">IF(CS52="","",(CS52/CR52)*100)</f>
        <v/>
      </c>
      <c r="CT53" s="34" t="str">
        <f t="shared" ref="CT53" si="1019">IF(CT52="","",(CT52/CS52)*100)</f>
        <v/>
      </c>
      <c r="CU53" s="34" t="str">
        <f t="shared" ref="CU53" si="1020">IF(CU52="","",(CU52/CT52)*100)</f>
        <v/>
      </c>
      <c r="CV53" s="34" t="str">
        <f t="shared" ref="CV53" si="1021">IF(CV52="","",(CV52/CU52)*100)</f>
        <v/>
      </c>
      <c r="CW53" s="34" t="str">
        <f t="shared" ref="CW53" si="1022">IF(CW52="","",(CW52/CV52)*100)</f>
        <v/>
      </c>
      <c r="CX53" s="34" t="str">
        <f t="shared" ref="CX53" si="1023">IF(CX52="","",(CX52/CW52)*100)</f>
        <v/>
      </c>
      <c r="CY53" s="34" t="str">
        <f t="shared" ref="CY53" si="1024">IF(CY52="","",(CY52/CX52)*100)</f>
        <v/>
      </c>
      <c r="CZ53" s="34" t="str">
        <f t="shared" ref="CZ53" si="1025">IF(CZ52="","",(CZ52/CY52)*100)</f>
        <v/>
      </c>
      <c r="DA53" s="34" t="str">
        <f t="shared" ref="DA53" si="1026">IF(DA52="","",(DA52/CZ52)*100)</f>
        <v/>
      </c>
      <c r="DB53" s="34" t="str">
        <f t="shared" ref="DB53" si="1027">IF(DB52="","",(DB52/DA52)*100)</f>
        <v/>
      </c>
    </row>
    <row r="54" spans="1:106" s="47" customFormat="1" ht="13.8" thickBot="1" x14ac:dyDescent="0.3">
      <c r="A54" s="30"/>
      <c r="B54" s="36" t="s">
        <v>77</v>
      </c>
      <c r="C54" s="30" t="s">
        <v>18</v>
      </c>
      <c r="D54" s="31">
        <v>0</v>
      </c>
      <c r="E54" s="31">
        <f t="shared" ref="E54" si="1028">IF(E53="","",((E53/D53)-1)*100)</f>
        <v>1.1045758133008787</v>
      </c>
      <c r="F54" s="31">
        <f t="shared" ref="F54" si="1029">IF(F53="","",((F53/E53)-1)*100)</f>
        <v>-0.52226623136102379</v>
      </c>
      <c r="G54" s="31">
        <f t="shared" ref="G54" si="1030">IF(G53="","",((G53/F53)-1)*100)</f>
        <v>-0.14086008855145327</v>
      </c>
      <c r="H54" s="31">
        <f t="shared" ref="H54" si="1031">IF(H53="","",((H53/G53)-1)*100)</f>
        <v>5.6913079941200984E-2</v>
      </c>
      <c r="I54" s="31">
        <f t="shared" ref="I54" si="1032">IF(I53="","",((I53/H53)-1)*100)</f>
        <v>-0.17779747764933296</v>
      </c>
      <c r="J54" s="31">
        <f t="shared" ref="J54" si="1033">IF(J53="","",((J53/I53)-1)*100)</f>
        <v>-4.9632390217524414E-2</v>
      </c>
      <c r="K54" s="31">
        <f t="shared" ref="K54" si="1034">IF(K53="","",((K53/J53)-1)*100)</f>
        <v>-3.9533263494551107E-2</v>
      </c>
      <c r="L54" s="31">
        <f t="shared" ref="L54" si="1035">IF(L53="","",((L53/K53)-1)*100)</f>
        <v>-0.13619689917662159</v>
      </c>
      <c r="M54" s="31">
        <f t="shared" ref="M54" si="1036">IF(M53="","",((M53/L53)-1)*100)</f>
        <v>0.13568774885406309</v>
      </c>
      <c r="N54" s="31">
        <f t="shared" ref="N54" si="1037">IF(N53="","",((N53/M53)-1)*100)</f>
        <v>-5.8472453825531012E-2</v>
      </c>
      <c r="O54" s="31">
        <f t="shared" ref="O54" si="1038">IF(O53="","",((O53/N53)-1)*100)</f>
        <v>-5.8185051346570926E-2</v>
      </c>
      <c r="P54" s="31">
        <f t="shared" ref="P54" si="1039">IF(P53="","",((P53/O53)-1)*100)</f>
        <v>-0.1062391346339675</v>
      </c>
      <c r="Q54" s="31">
        <f t="shared" ref="Q54" si="1040">IF(Q53="","",((Q53/P53)-1)*100)</f>
        <v>0.67606722039790235</v>
      </c>
      <c r="R54" s="31">
        <f t="shared" ref="R54" si="1041">IF(R53="","",((R53/Q53)-1)*100)</f>
        <v>-4.5094884053353823E-3</v>
      </c>
      <c r="S54" s="31">
        <f t="shared" ref="S54" si="1042">IF(S53="","",((S53/R53)-1)*100)</f>
        <v>-0.1085721195325573</v>
      </c>
      <c r="T54" s="31">
        <f t="shared" ref="T54" si="1043">IF(T53="","",((T53/S53)-1)*100)</f>
        <v>-0.39889172807068274</v>
      </c>
      <c r="U54" s="31">
        <f t="shared" ref="U54" si="1044">IF(U53="","",((U53/T53)-1)*100)</f>
        <v>-0.48198029266527387</v>
      </c>
      <c r="V54" s="31">
        <f t="shared" ref="V54" si="1045">IF(V53="","",((V53/U53)-1)*100)</f>
        <v>-4.8650856246434948E-2</v>
      </c>
      <c r="W54" s="31">
        <f t="shared" ref="W54" si="1046">IF(W53="","",((W53/V53)-1)*100)</f>
        <v>0.37153472420692335</v>
      </c>
      <c r="X54" s="31">
        <f t="shared" ref="X54" si="1047">IF(X53="","",((X53/W53)-1)*100)</f>
        <v>-9.526531389925097E-3</v>
      </c>
      <c r="Y54" s="31">
        <f t="shared" ref="Y54" si="1048">IF(Y53="","",((Y53/X53)-1)*100)</f>
        <v>0.32396288162039877</v>
      </c>
      <c r="Z54" s="31">
        <f t="shared" ref="Z54" si="1049">IF(Z53="","",((Z53/Y53)-1)*100)</f>
        <v>-0.3702269426852367</v>
      </c>
      <c r="AA54" s="31">
        <f t="shared" ref="AA54" si="1050">IF(AA53="","",((AA53/Z53)-1)*100)</f>
        <v>-8.5608217182331359E-2</v>
      </c>
      <c r="AB54" s="31">
        <f t="shared" ref="AB54" si="1051">IF(AB53="","",((AB53/AA53)-1)*100)</f>
        <v>0.52395412402812536</v>
      </c>
      <c r="AC54" s="31">
        <f t="shared" ref="AC54" si="1052">IF(AC53="","",((AC53/AB53)-1)*100)</f>
        <v>2.6895486462064078E-2</v>
      </c>
      <c r="AD54" s="31">
        <f t="shared" ref="AD54" si="1053">IF(AD53="","",((AD53/AC53)-1)*100)</f>
        <v>0.22403905753842768</v>
      </c>
      <c r="AE54" s="31">
        <f t="shared" ref="AE54" si="1054">IF(AE53="","",((AE53/AD53)-1)*100)</f>
        <v>-0.12515916038601249</v>
      </c>
      <c r="AF54" s="31">
        <f t="shared" ref="AF54" si="1055">IF(AF53="","",((AF53/AE53)-1)*100)</f>
        <v>9.0341403776306173E-2</v>
      </c>
      <c r="AG54" s="31">
        <f t="shared" ref="AG54" si="1056">IF(AG53="","",((AG53/AF53)-1)*100)</f>
        <v>0.4023624221440425</v>
      </c>
      <c r="AH54" s="31">
        <f t="shared" ref="AH54" si="1057">IF(AH53="","",((AH53/AG53)-1)*100)</f>
        <v>-1.0468620274260321</v>
      </c>
      <c r="AI54" s="31">
        <f t="shared" ref="AI54" si="1058">IF(AI53="","",((AI53/AH53)-1)*100)</f>
        <v>0.38628292508995354</v>
      </c>
      <c r="AJ54" s="31">
        <f t="shared" ref="AJ54" si="1059">IF(AJ53="","",((AJ53/AI53)-1)*100)</f>
        <v>0.10849982818343928</v>
      </c>
      <c r="AK54" s="31">
        <f t="shared" ref="AK54" si="1060">IF(AK53="","",((AK53/AJ53)-1)*100)</f>
        <v>-5.6412224466162453E-2</v>
      </c>
      <c r="AL54" s="31">
        <f t="shared" ref="AL54" si="1061">IF(AL53="","",((AL53/AK53)-1)*100)</f>
        <v>-8.2824427480876484E-2</v>
      </c>
      <c r="AM54" s="31">
        <f t="shared" ref="AM54" si="1062">IF(AM53="","",((AM53/AL53)-1)*100)</f>
        <v>-9.1444656640948807E-2</v>
      </c>
      <c r="AN54" s="31">
        <f t="shared" ref="AN54" si="1063">IF(AN53="","",((AN53/AM53)-1)*100)</f>
        <v>0.52299858081350514</v>
      </c>
      <c r="AO54" s="31">
        <f t="shared" ref="AO54" si="1064">IF(AO53="","",((AO53/AN53)-1)*100)</f>
        <v>0.92141610390195083</v>
      </c>
      <c r="AP54" s="31">
        <f t="shared" ref="AP54:AQ54" si="1065">IF(AP53="","",((AP53/AO53)-1)*100)</f>
        <v>-2.6680277492996396E-2</v>
      </c>
      <c r="AQ54" s="31">
        <f t="shared" si="1065"/>
        <v>-0.62417020350786778</v>
      </c>
      <c r="AR54" s="31">
        <f t="shared" ref="AR54" si="1066">IF(AR53="","",((AR53/AQ53)-1)*100)</f>
        <v>0.24570544277675577</v>
      </c>
      <c r="AS54" s="31">
        <f t="shared" ref="AS54" si="1067">IF(AS53="","",((AS53/AR53)-1)*100)</f>
        <v>-0.40115132576188373</v>
      </c>
      <c r="AT54" s="31">
        <f t="shared" ref="AT54" si="1068">IF(AT53="","",((AT53/AS53)-1)*100)</f>
        <v>-0.32442090635069754</v>
      </c>
      <c r="AU54" s="31">
        <f t="shared" ref="AU54" si="1069">IF(AU53="","",((AU53/AT53)-1)*100)</f>
        <v>0.28923960918774139</v>
      </c>
      <c r="AV54" s="31">
        <f t="shared" ref="AV54" si="1070">IF(AV53="","",((AV53/AU53)-1)*100)</f>
        <v>0.21633166234042989</v>
      </c>
      <c r="AW54" s="31">
        <f t="shared" ref="AW54" si="1071">IF(AW53="","",((AW53/AV53)-1)*100)</f>
        <v>-9.1719758166930454E-2</v>
      </c>
      <c r="AX54" s="31">
        <f t="shared" ref="AX54" si="1072">IF(AX53="","",((AX53/AW53)-1)*100)</f>
        <v>-0.2104778158759979</v>
      </c>
      <c r="AY54" s="31">
        <f t="shared" ref="AY54" si="1073">IF(AY53="","",((AY53/AX53)-1)*100)</f>
        <v>0.16373882861342448</v>
      </c>
      <c r="AZ54" s="31">
        <f t="shared" ref="AZ54" si="1074">IF(AZ53="","",((AZ53/AY53)-1)*100)</f>
        <v>0.26283336210384256</v>
      </c>
      <c r="BA54" s="31">
        <f t="shared" ref="BA54:BB54" si="1075">IF(BA53="","",((BA53/AZ53)-1)*100)</f>
        <v>0.62253735558757128</v>
      </c>
      <c r="BB54" s="31">
        <f t="shared" si="1075"/>
        <v>-0.11475523392182607</v>
      </c>
      <c r="BC54" s="31">
        <f t="shared" ref="BC54" si="1076">IF(BC53="","",((BC53/BB53)-1)*100)</f>
        <v>-0.59998318058638311</v>
      </c>
      <c r="BD54" s="31">
        <f t="shared" ref="BD54" si="1077">IF(BD53="","",((BD53/BC53)-1)*100)</f>
        <v>-0.26615224315602592</v>
      </c>
      <c r="BE54" s="31">
        <f t="shared" ref="BE54" si="1078">IF(BE53="","",((BE53/BD53)-1)*100)</f>
        <v>-0.3422428418493606</v>
      </c>
      <c r="BF54" s="31">
        <f t="shared" ref="BF54" si="1079">IF(BF53="","",((BF53/BE53)-1)*100)</f>
        <v>-0.13625685351104089</v>
      </c>
      <c r="BG54" s="31">
        <f t="shared" ref="BG54" si="1080">IF(BG53="","",((BG53/BF53)-1)*100)</f>
        <v>-0.2989983555090614</v>
      </c>
      <c r="BH54" s="31">
        <f t="shared" ref="BH54" si="1081">IF(BH53="","",((BH53/BG53)-1)*100)</f>
        <v>1.2034683809238889</v>
      </c>
      <c r="BI54" s="31">
        <f t="shared" ref="BI54" si="1082">IF(BI53="","",((BI53/BH53)-1)*100)</f>
        <v>-0.66368412157162826</v>
      </c>
      <c r="BJ54" s="31">
        <f t="shared" ref="BJ54" si="1083">IF(BJ53="","",((BJ53/BI53)-1)*100)</f>
        <v>-0.28050734354148066</v>
      </c>
      <c r="BK54" s="31">
        <f t="shared" ref="BK54" si="1084">IF(BK53="","",((BK53/BJ53)-1)*100)</f>
        <v>0.21869203126285708</v>
      </c>
      <c r="BL54" s="31">
        <f t="shared" ref="BL54" si="1085">IF(BL53="","",((BL53/BK53)-1)*100)</f>
        <v>-9.4398815098872824E-3</v>
      </c>
      <c r="BM54" s="31">
        <f t="shared" ref="BM54" si="1086">IF(BM53="","",((BM53/BL53)-1)*100)</f>
        <v>0.45326469015454229</v>
      </c>
      <c r="BN54" s="31">
        <f t="shared" ref="BN54" si="1087">IF(BN53="","",((BN53/BM53)-1)*100)</f>
        <v>0.17003184664639015</v>
      </c>
      <c r="BO54" s="31">
        <f t="shared" ref="BO54" si="1088">IF(BO53="","",((BO53/BN53)-1)*100)</f>
        <v>-0.37770703608116518</v>
      </c>
      <c r="BP54" s="31">
        <f t="shared" ref="BP54" si="1089">IF(BP53="","",((BP53/BO53)-1)*100)</f>
        <v>-0.11017660630151527</v>
      </c>
      <c r="BQ54" s="31">
        <f t="shared" ref="BQ54" si="1090">IF(BQ53="","",((BQ53/BP53)-1)*100)</f>
        <v>-0.17112234074317945</v>
      </c>
      <c r="BR54" s="31">
        <f t="shared" ref="BR54" si="1091">IF(BR53="","",((BR53/BQ53)-1)*100)</f>
        <v>-9.9308109637485931E-2</v>
      </c>
      <c r="BS54" s="31">
        <f t="shared" ref="BS54" si="1092">IF(BS53="","",((BS53/BR53)-1)*100)</f>
        <v>-0.11921494961304457</v>
      </c>
      <c r="BT54" s="31">
        <f t="shared" ref="BT54" si="1093">IF(BT53="","",((BT53/BS53)-1)*100)</f>
        <v>-8.7964944425764084</v>
      </c>
      <c r="BU54" s="31">
        <f t="shared" ref="BU54" si="1094">IF(BU53="","",((BU53/BT53)-1)*100)</f>
        <v>9.5530467113471786</v>
      </c>
      <c r="BV54" s="31">
        <f t="shared" ref="BV54" si="1095">IF(BV53="","",((BV53/BU53)-1)*100)</f>
        <v>-0.37462731466130217</v>
      </c>
      <c r="BW54" s="31">
        <f t="shared" ref="BW54" si="1096">IF(BW53="","",((BW53/BV53)-1)*100)</f>
        <v>10.278261949525302</v>
      </c>
      <c r="BX54" s="31">
        <f t="shared" ref="BX54" si="1097">IF(BX53="","",((BX53/BW53)-1)*100)</f>
        <v>-8.6708181509385867</v>
      </c>
      <c r="BY54" s="31">
        <f t="shared" ref="BY54" si="1098">IF(BY53="","",((BY53/BX53)-1)*100)</f>
        <v>0.47888219760154893</v>
      </c>
      <c r="BZ54" s="31">
        <f t="shared" ref="BZ54" si="1099">IF(BZ53="","",((BZ53/BY53)-1)*100)</f>
        <v>0.19458586107663489</v>
      </c>
      <c r="CA54" s="31">
        <f t="shared" ref="CA54" si="1100">IF(CA53="","",((CA53/BZ53)-1)*100)</f>
        <v>-0.60091586470214509</v>
      </c>
      <c r="CB54" s="31">
        <f t="shared" ref="CB54" si="1101">IF(CB53="","",((CB53/CA53)-1)*100)</f>
        <v>0.13105915863740325</v>
      </c>
      <c r="CC54" s="31">
        <f t="shared" ref="CC54" si="1102">IF(CC53="","",((CC53/CB53)-1)*100)</f>
        <v>-0.33619078204952801</v>
      </c>
      <c r="CD54" s="31">
        <f t="shared" ref="CD54" si="1103">IF(CD53="","",((CD53/CC53)-1)*100)</f>
        <v>-0.21347510495461908</v>
      </c>
      <c r="CE54" s="31">
        <f t="shared" ref="CE54" si="1104">IF(CE53="","",((CE53/CD53)-1)*100)</f>
        <v>0.16604360584659972</v>
      </c>
      <c r="CF54" s="31">
        <f t="shared" ref="CF54" si="1105">IF(CF53="","",((CF53/CE53)-1)*100)</f>
        <v>-8.6763803212563939E-2</v>
      </c>
      <c r="CG54" s="31">
        <f t="shared" ref="CG54" si="1106">IF(CG53="","",((CG53/CF53)-1)*100)</f>
        <v>-100</v>
      </c>
      <c r="CH54" s="31" t="e">
        <f t="shared" ref="CH54" si="1107">IF(CH53="","",((CH53/CG53)-1)*100)</f>
        <v>#DIV/0!</v>
      </c>
      <c r="CI54" s="31" t="str">
        <f t="shared" ref="CI54" si="1108">IF(CI53="","",((CI53/CH53)-1)*100)</f>
        <v/>
      </c>
      <c r="CJ54" s="31" t="str">
        <f t="shared" ref="CJ54" si="1109">IF(CJ53="","",((CJ53/CI53)-1)*100)</f>
        <v/>
      </c>
      <c r="CK54" s="31" t="str">
        <f t="shared" ref="CK54" si="1110">IF(CK53="","",((CK53/CJ53)-1)*100)</f>
        <v/>
      </c>
      <c r="CL54" s="31" t="str">
        <f t="shared" ref="CL54" si="1111">IF(CL53="","",((CL53/CK53)-1)*100)</f>
        <v/>
      </c>
      <c r="CM54" s="31" t="str">
        <f t="shared" ref="CM54" si="1112">IF(CM53="","",((CM53/CL53)-1)*100)</f>
        <v/>
      </c>
      <c r="CN54" s="31" t="str">
        <f t="shared" ref="CN54" si="1113">IF(CN53="","",((CN53/CM53)-1)*100)</f>
        <v/>
      </c>
      <c r="CO54" s="31" t="str">
        <f t="shared" ref="CO54" si="1114">IF(CO53="","",((CO53/CN53)-1)*100)</f>
        <v/>
      </c>
      <c r="CP54" s="31" t="str">
        <f t="shared" ref="CP54" si="1115">IF(CP53="","",((CP53/CO53)-1)*100)</f>
        <v/>
      </c>
      <c r="CQ54" s="31" t="str">
        <f t="shared" ref="CQ54" si="1116">IF(CQ53="","",((CQ53/CP53)-1)*100)</f>
        <v/>
      </c>
      <c r="CR54" s="31" t="str">
        <f t="shared" ref="CR54" si="1117">IF(CR53="","",((CR53/CQ53)-1)*100)</f>
        <v/>
      </c>
      <c r="CS54" s="31" t="str">
        <f t="shared" ref="CS54" si="1118">IF(CS53="","",((CS53/CR53)-1)*100)</f>
        <v/>
      </c>
      <c r="CT54" s="31" t="str">
        <f t="shared" ref="CT54" si="1119">IF(CT53="","",((CT53/CS53)-1)*100)</f>
        <v/>
      </c>
      <c r="CU54" s="31" t="str">
        <f t="shared" ref="CU54" si="1120">IF(CU53="","",((CU53/CT53)-1)*100)</f>
        <v/>
      </c>
      <c r="CV54" s="31" t="str">
        <f t="shared" ref="CV54" si="1121">IF(CV53="","",((CV53/CU53)-1)*100)</f>
        <v/>
      </c>
      <c r="CW54" s="31" t="str">
        <f t="shared" ref="CW54" si="1122">IF(CW53="","",((CW53/CV53)-1)*100)</f>
        <v/>
      </c>
      <c r="CX54" s="31" t="str">
        <f t="shared" ref="CX54" si="1123">IF(CX53="","",((CX53/CW53)-1)*100)</f>
        <v/>
      </c>
      <c r="CY54" s="31" t="str">
        <f t="shared" ref="CY54" si="1124">IF(CY53="","",((CY53/CX53)-1)*100)</f>
        <v/>
      </c>
      <c r="CZ54" s="31" t="str">
        <f t="shared" ref="CZ54" si="1125">IF(CZ53="","",((CZ53/CY53)-1)*100)</f>
        <v/>
      </c>
      <c r="DA54" s="31" t="str">
        <f t="shared" ref="DA54" si="1126">IF(DA53="","",((DA53/CZ53)-1)*100)</f>
        <v/>
      </c>
      <c r="DB54" s="31" t="str">
        <f t="shared" ref="DB54" si="1127">IF(DB53="","",((DB53/DA53)-1)*100)</f>
        <v/>
      </c>
    </row>
    <row r="55" spans="1:106" s="47" customFormat="1" ht="14.4" thickBot="1" x14ac:dyDescent="0.3">
      <c r="A55" s="28"/>
      <c r="B55" s="32" t="s">
        <v>106</v>
      </c>
      <c r="C55" s="266"/>
      <c r="D55" s="267">
        <f>IF(D26="","",((D26+D30)/(1-D35))+'1 Dm_Cm'!E17+D39+D41)</f>
        <v>7874.9465649182675</v>
      </c>
      <c r="E55" s="267">
        <f>IF(E26="","",((E26+E30)/(1-E35))+'1 Dm_Cm'!F17+E39+E41)</f>
        <v>8028.175826496843</v>
      </c>
      <c r="F55" s="267">
        <f>IF(F26="","",((F26+F30)/(1-F35))+'1 Dm_Cm'!G17+F39+F41)</f>
        <v>8031.7630143487877</v>
      </c>
      <c r="G55" s="267">
        <f>IF(G26="","",((G26+G30)/(1-G35))+'1 Dm_Cm'!H17+G39+G41)</f>
        <v>5425.1874621413772</v>
      </c>
      <c r="H55" s="267">
        <f>IF(H26="","",((H26+H30)/(1-H35))+'1 Dm_Cm'!I17+H39+H41)</f>
        <v>5432.9240308950193</v>
      </c>
      <c r="I55" s="267">
        <f>IF(I26="","",((I26+I30)/(1-I35))+'1 Dm_Cm'!J17+I39+I41)</f>
        <v>5441.431950076083</v>
      </c>
      <c r="J55" s="267">
        <f>IF(J26="","",((J26+J30)/(1-J35))+'1 Dm_Cm'!K17+J39+J41)</f>
        <v>5440.3016892993319</v>
      </c>
      <c r="K55" s="267">
        <f>IF(K26="","",((K26+K30)/(1-K35))+'1 Dm_Cm'!L17+K39+K41)</f>
        <v>5446.4920323917886</v>
      </c>
      <c r="L55" s="267">
        <f>IF(L26="","",((L26+L30)/(1-L35))+'1 Dm_Cm'!M17+L39+L41)</f>
        <v>5451.5396246470918</v>
      </c>
      <c r="M55" s="267">
        <f>IF(M26="","",((M26+M30)/(1-M35))+'1 Dm_Cm'!N17+M39+M41)</f>
        <v>5455.9099569617501</v>
      </c>
      <c r="N55" s="267">
        <f>IF(N26="","",((N26+N30)/(1-N35))+'1 Dm_Cm'!O17+N39+N41)</f>
        <v>5458.4140601781182</v>
      </c>
      <c r="O55" s="267">
        <f>IF(O26="","",((O26+O30)/(1-O35))+'1 Dm_Cm'!P17+O39+O41)</f>
        <v>5180.7347618909516</v>
      </c>
      <c r="P55" s="267">
        <f>IF(P26="","",((P26+P30)/(1-P35))+'1 Dm_Cm'!Q17+P39+P41)</f>
        <v>5180.7347618909516</v>
      </c>
      <c r="Q55" s="267">
        <f>IF(Q26="","",((Q26+Q30)/(1-Q35))+'1 Dm_Cm'!R17+Q39+Q41)</f>
        <v>4674.5926188250523</v>
      </c>
      <c r="R55" s="267">
        <f>IF(R26="","",((R26+R30)/(1-R35))+'1 Dm_Cm'!S17+R39+R41)</f>
        <v>4677.6298865728777</v>
      </c>
      <c r="S55" s="267">
        <f>IF(S26="","",((S26+S30)/(1-S35))+'1 Dm_Cm'!T17+S39+S41)</f>
        <v>4533.0917254737014</v>
      </c>
      <c r="T55" s="267">
        <f>IF(T26="","",((T26+T30)/(1-T35))+'1 Dm_Cm'!U17+T39+T41)</f>
        <v>4427.6236402838394</v>
      </c>
      <c r="U55" s="267">
        <f>IF(U26="","",((U26+U30)/(1-U35))+'1 Dm_Cm'!V17+U39+U41)</f>
        <v>4426.3148606006926</v>
      </c>
      <c r="V55" s="267">
        <f>IF(V26="","",((V26+V30)/(1-V35))+'1 Dm_Cm'!W17+V39+V41)</f>
        <v>4423.9102046743456</v>
      </c>
      <c r="W55" s="267">
        <f>IF(W26="","",((W26+W30)/(1-W35))+'1 Dm_Cm'!X17+W39+W41)</f>
        <v>4571.5977257161994</v>
      </c>
      <c r="X55" s="267">
        <f>IF(X26="","",((X26+X30)/(1-X35))+'1 Dm_Cm'!Y17+X39+X41)</f>
        <v>4576.1519940860253</v>
      </c>
      <c r="Y55" s="267">
        <f>IF(Y26="","",((Y26+Y30)/(1-Y35))+'1 Dm_Cm'!Z17+Y39+Y41)</f>
        <v>4685.8286707289035</v>
      </c>
      <c r="Z55" s="267">
        <f>IF(Z26="","",((Z26+Z30)/(1-Z35))+'1 Dm_Cm'!AA17+Z39+Z41)</f>
        <v>4730.6632449140889</v>
      </c>
      <c r="AA55" s="267">
        <f>IF(AA26="","",((AA26+AA30)/(1-AA35))+'1 Dm_Cm'!AB17+AA39+AA41)</f>
        <v>4729.6733392597534</v>
      </c>
      <c r="AB55" s="267">
        <f>IF(AB26="","",((AB26+AB30)/(1-AB35))+'1 Dm_Cm'!AC17+AB39+AB41)</f>
        <v>4890.8741529535837</v>
      </c>
      <c r="AC55" s="267">
        <f>IF(AC26="","",((AC26+AC30)/(1-AC35))+'1 Dm_Cm'!AD17+AC39+AC41)</f>
        <v>5013.7562353851072</v>
      </c>
      <c r="AD55" s="267">
        <f>IF(AD26="","",((AD26+AD30)/(1-AD35))+'1 Dm_Cm'!AE17+AD39+AD41)</f>
        <v>5355.8275061581226</v>
      </c>
      <c r="AE55" s="267">
        <f>IF(AE26="","",((AE26+AE30)/(1-AE35))+'1 Dm_Cm'!AF17+AE39+AE41)</f>
        <v>5610.125590964959</v>
      </c>
      <c r="AF55" s="267">
        <f>IF(AF26="","",((AF26+AF30)/(1-AF35))+'1 Dm_Cm'!AG17+AF39+AF41)</f>
        <v>5622.7446858188205</v>
      </c>
      <c r="AG55" s="267">
        <f>IF(AG26="","",((AG26+AG30)/(1-AG35))+'1 Dm_Cm'!AH17+AG39+AG41)</f>
        <v>7208.277119818913</v>
      </c>
      <c r="AH55" s="267">
        <f>IF(AH26="","",((AH26+AH30)/(1-AH35))+'1 Dm_Cm'!AI17+AH39+AH41)</f>
        <v>6157.1366939898708</v>
      </c>
      <c r="AI55" s="267">
        <f>IF(AI26="","",((AI26+AI30)/(1-AI35))+'1 Dm_Cm'!AJ17+AI39+AI41)</f>
        <v>6168.6434512139485</v>
      </c>
      <c r="AJ55" s="267">
        <f>IF(AJ26="","",((AJ26+AJ30)/(1-AJ35))+'1 Dm_Cm'!AK17+AJ39+AJ41)</f>
        <v>7295.7745101940418</v>
      </c>
      <c r="AK55" s="267">
        <f>IF(AK26="","",((AK26+AK30)/(1-AK35))+'1 Dm_Cm'!AL17+AK39+AK41)</f>
        <v>7539.1841967223572</v>
      </c>
      <c r="AL55" s="267">
        <f>IF(AL26="","",((AL26+AL30)/(1-AL35))+'1 Dm_Cm'!AM17+AL39+AL41)</f>
        <v>7854.6132101340909</v>
      </c>
      <c r="AM55" s="267">
        <f>IF(AM26="","",((AM26+AM30)/(1-AM35))+'1 Dm_Cm'!AN17+AM39+AM41)</f>
        <v>8077.7404028679739</v>
      </c>
      <c r="AN55" s="267">
        <f>IF(AN26="","",((AN26+AN30)/(1-AN35))+'1 Dm_Cm'!AO17+AN39+AN41)</f>
        <v>7767.6475375502559</v>
      </c>
      <c r="AO55" s="267">
        <f>IF(AO26="","",((AO26+AO30)/(1-AO35))+'1 Dm_Cm'!AP17+AO39+AO41)</f>
        <v>7795.7735169331118</v>
      </c>
      <c r="AP55" s="267">
        <f>IF(AP26="","",((AP26+AP30)/(1-AP35))+'1 Dm_Cm'!AQ17+AP39+AP41)</f>
        <v>7666.3313231276152</v>
      </c>
      <c r="AQ55" s="267">
        <f>IF(AQ26="","",((AQ26+AQ30)/(1-AQ35))+'1 Dm_Cm'!AR17+AQ39+AQ41)</f>
        <v>7921.9683105879321</v>
      </c>
      <c r="AR55" s="267">
        <f>IF(AR26="","",((AR26+AR30)/(1-AR35))+'1 Dm_Cm'!AS17+AR39+AR41)</f>
        <v>7428.5877772019394</v>
      </c>
      <c r="AS55" s="267">
        <f>IF(AS26="","",((AS26+AS30)/(1-AS35))+'1 Dm_Cm'!AT17+AS39+AS41)</f>
        <v>7473.365532450508</v>
      </c>
      <c r="AT55" s="267">
        <f>IF(AT26="","",((AT26+AT30)/(1-AT35))+'1 Dm_Cm'!AU17+AT39+AT41)</f>
        <v>7470.7845768753687</v>
      </c>
      <c r="AU55" s="267">
        <f>IF(AU26="","",((AU26+AU30)/(1-AU35))+'1 Dm_Cm'!AV17+AU39+AU41)</f>
        <v>8042.3603256281895</v>
      </c>
      <c r="AV55" s="267">
        <f>IF(AV26="","",((AV26+AV30)/(1-AV35))+'1 Dm_Cm'!AW17+AV39+AV41)</f>
        <v>8797.9046917810192</v>
      </c>
      <c r="AW55" s="267">
        <f>IF(AW26="","",((AW26+AW30)/(1-AW35))+'1 Dm_Cm'!AX17+AW39+AW41)</f>
        <v>9233.0447639357681</v>
      </c>
      <c r="AX55" s="267">
        <f>IF(AX26="","",((AX26+AX30)/(1-AX35))+'1 Dm_Cm'!AY17+AX39+AX41)</f>
        <v>8829.8028181603968</v>
      </c>
      <c r="AY55" s="267">
        <f>IF(AY26="","",((AY26+AY30)/(1-AY35))+'1 Dm_Cm'!AZ17+AY39+AY41)</f>
        <v>8817.488938788736</v>
      </c>
      <c r="AZ55" s="267">
        <f>IF(AZ26="","",((AZ26+AZ30)/(1-AZ35))+'1 Dm_Cm'!BA17+AZ39+AZ41)</f>
        <v>8813.7890028951788</v>
      </c>
      <c r="BA55" s="267">
        <f>IF(BA26="","",((BA26+BA30)/(1-BA35))+'1 Dm_Cm'!BB17+BA39+BA41)</f>
        <v>9102.6533439719497</v>
      </c>
      <c r="BB55" s="267">
        <f>IF(BB26="","",((BB26+BB30)/(1-BB35))+'1 Dm_Cm'!BC17+BB39+BB41)</f>
        <v>9123.212015759822</v>
      </c>
      <c r="BC55" s="267">
        <f>IF(BC26="","",((BC26+BC30)/(1-BC35))+'1 Dm_Cm'!BD17+BC39+BC41)</f>
        <v>7553.3982396731299</v>
      </c>
      <c r="BD55" s="267">
        <f>IF(BD26="","",((BD26+BD30)/(1-BD35))+'1 Dm_Cm'!BE17+BD39+BD41)</f>
        <v>7487.2830915552295</v>
      </c>
      <c r="BE55" s="267">
        <f>IF(BE26="","",((BE26+BE30)/(1-BE35))+'1 Dm_Cm'!BF17+BE39+BE41)</f>
        <v>7022.4006229379338</v>
      </c>
      <c r="BF55" s="267">
        <f>IF(BF26="","",((BF26+BF30)/(1-BF35))+'1 Dm_Cm'!BG17+BF39+BF41)</f>
        <v>7253.7759555921712</v>
      </c>
      <c r="BG55" s="267">
        <f>IF(BG26="","",((BG26+BG30)/(1-BG35))+'1 Dm_Cm'!BH17+BG39+BG41)</f>
        <v>6599.4734530290843</v>
      </c>
      <c r="BH55" s="267">
        <f>IF(BH26="","",((BH26+BH30)/(1-BH35))+'1 Dm_Cm'!BI17+BH39+BH41)</f>
        <v>5722.8872706062384</v>
      </c>
      <c r="BI55" s="267">
        <f>IF(BI26="","",((BI26+BI30)/(1-BI35))+'1 Dm_Cm'!BJ17+BI39+BI41)</f>
        <v>5904.088234022809</v>
      </c>
      <c r="BJ55" s="267">
        <f>IF(BJ26="","",((BJ26+BJ30)/(1-BJ35))+'1 Dm_Cm'!BK17+BJ39+BJ41)</f>
        <v>6206.9892906977457</v>
      </c>
      <c r="BK55" s="267">
        <f>IF(BK26="","",((BK26+BK30)/(1-BK35))+'1 Dm_Cm'!BL17+BK39+BK41)</f>
        <v>6336.4112454346059</v>
      </c>
      <c r="BL55" s="267">
        <f>IF(BL26="","",((BL26+BL30)/(1-BL35))+'1 Dm_Cm'!BM17+BL39+BL41)</f>
        <v>6329.4717765385321</v>
      </c>
      <c r="BM55" s="267">
        <f>IF(BM26="","",((BM26+BM30)/(1-BM35))+'1 Dm_Cm'!BN17+BM39+BM41)</f>
        <v>6783.4656459621301</v>
      </c>
      <c r="BN55" s="267">
        <f>IF(BN26="","",((BN26+BN30)/(1-BN35))+'1 Dm_Cm'!BO17+BN39+BN41)</f>
        <v>6786.5012525646735</v>
      </c>
      <c r="BO55" s="267">
        <f>IF(BO26="","",((BO26+BO30)/(1-BO35))+'1 Dm_Cm'!BP17+BO39+BO41)</f>
        <v>7103.8997476325785</v>
      </c>
      <c r="BP55" s="267">
        <f>IF(BP26="","",((BP26+BP30)/(1-BP35))+'1 Dm_Cm'!BQ17+BP39+BP41)</f>
        <v>7313.1818081834235</v>
      </c>
      <c r="BQ55" s="267">
        <f>IF(BQ26="","",((BQ26+BQ30)/(1-BQ35))+'1 Dm_Cm'!BR17+BQ39+BQ41)</f>
        <v>6932.3896593010541</v>
      </c>
      <c r="BR55" s="267">
        <f>IF(BR26="","",((BR26+BR30)/(1-BR35))+'1 Dm_Cm'!BS17+BR39+BR41)</f>
        <v>6914.5489223262293</v>
      </c>
      <c r="BS55" s="267">
        <f>IF(BS26="","",((BS26+BS30)/(1-BS35))+'1 Dm_Cm'!BT17+BS39+BS41)</f>
        <v>6345.5434030363976</v>
      </c>
      <c r="BT55" s="267">
        <f>IF(BT26="","",((BT26+BT30)/(1-BT35))+'1 Dm_Cm'!BU17+BT39+BT41)</f>
        <v>7310.6159698392366</v>
      </c>
      <c r="BU55" s="267">
        <f>IF(BU26="","",((BU26+BU30)/(1-BU35))+'1 Dm_Cm'!BV17+BU39+BU41)</f>
        <v>7141.3100833979834</v>
      </c>
      <c r="BV55" s="267">
        <f>IF(BV26="","",((BV26+BV30)/(1-BV35))+'1 Dm_Cm'!BW17+BV39+BV41)</f>
        <v>7273.870649509784</v>
      </c>
      <c r="BW55" s="267">
        <f>IF(BW26="","",((BW26+BW30)/(1-BW35))+'1 Dm_Cm'!BX17+BW39+BW41)</f>
        <v>7903.5654283997155</v>
      </c>
      <c r="BX55" s="267">
        <f>IF(BX26="","",((BX26+BX30)/(1-BX35))+'1 Dm_Cm'!BY17+BX39+BX41)</f>
        <v>8245.8381284108636</v>
      </c>
      <c r="BY55" s="267">
        <f>IF(BY26="","",((BY26+BY30)/(1-BY35))+'1 Dm_Cm'!BZ17+BY39+BY41)</f>
        <v>7966.9196958615157</v>
      </c>
      <c r="BZ55" s="267">
        <f>IF(BZ26="","",((BZ26+BZ30)/(1-BZ35))+'1 Dm_Cm'!CA17+BZ39+BZ41)</f>
        <v>8588.7152432313869</v>
      </c>
      <c r="CA55" s="267">
        <f>IF(CA26="","",((CA26+CA30)/(1-CA35))+'1 Dm_Cm'!CB17+CA39+CA41)</f>
        <v>5883.7512854875176</v>
      </c>
      <c r="CB55" s="267">
        <f>IF(CB26="","",((CB26+CB30)/(1-CB35))+'1 Dm_Cm'!CC17+CB39+CB41)</f>
        <v>6693.554218791227</v>
      </c>
      <c r="CC55" s="267">
        <f>IF(CC26="","",((CC26+CC30)/(1-CC35))+'1 Dm_Cm'!CD17+CC39+CC41)</f>
        <v>7426.441685337908</v>
      </c>
      <c r="CD55" s="267">
        <f>IF(CD26="","",((CD26+CD30)/(1-CD35))+'1 Dm_Cm'!CE17+CD39+CD41)</f>
        <v>8715.3874186720896</v>
      </c>
      <c r="CE55" s="267">
        <f>IF(CE26="","",((CE26+CE30)/(1-CE35))+'1 Dm_Cm'!CF17+CE39+CE41)</f>
        <v>6362.445590566379</v>
      </c>
      <c r="CF55" s="267">
        <f>IF(CF26="","",((CF26+CF30)/(1-CF35))+'1 Dm_Cm'!CG17+CF39+CF41)</f>
        <v>6957.6218939543242</v>
      </c>
      <c r="CG55" s="267">
        <f>IF(CG26="","",((CG26+CG30)/(1-CG35))+'1 Dm_Cm'!CH17+CG39+CG41)</f>
        <v>7086.6421161671133</v>
      </c>
      <c r="CH55" s="267">
        <f>IF(CH26="","",((CH26+CH30)/(1-CH35))+'1 Dm_Cm'!CI17+CH39+CH41)</f>
        <v>7425.7537007691526</v>
      </c>
      <c r="CI55" s="267" t="str">
        <f>IF(CI26="","",((CI26+CI30)/(1-CI35))+'1 Dm_Cm'!CJ17+CI39+CI41)</f>
        <v/>
      </c>
      <c r="CJ55" s="267" t="str">
        <f>IF(CJ26="","",((CJ26+CJ30)/(1-CJ35))+'1 Dm_Cm'!CK17+CJ39+CJ41)</f>
        <v/>
      </c>
      <c r="CK55" s="267" t="str">
        <f>IF(CK26="","",((CK26+CK30)/(1-CK35))+'1 Dm_Cm'!CL17+CK39+CK41)</f>
        <v/>
      </c>
      <c r="CL55" s="267" t="str">
        <f>IF(CL26="","",((CL26+CL30)/(1-CL35))+'1 Dm_Cm'!CM17+CL39+CL41)</f>
        <v/>
      </c>
      <c r="CM55" s="267" t="str">
        <f>IF(CM26="","",((CM26+CM30)/(1-CM35))+'1 Dm_Cm'!CN17+CM39+CM41)</f>
        <v/>
      </c>
      <c r="CN55" s="267" t="str">
        <f>IF(CN26="","",((CN26+CN30)/(1-CN35))+'1 Dm_Cm'!CO17+CN39+CN41)</f>
        <v/>
      </c>
      <c r="CO55" s="267" t="str">
        <f>IF(CO26="","",((CO26+CO30)/(1-CO35))+'1 Dm_Cm'!CP17+CO39+CO41)</f>
        <v/>
      </c>
      <c r="CP55" s="267" t="str">
        <f>IF(CP26="","",((CP26+CP30)/(1-CP35))+'1 Dm_Cm'!CQ17+CP39+CP41)</f>
        <v/>
      </c>
      <c r="CQ55" s="267" t="str">
        <f>IF(CQ26="","",((CQ26+CQ30)/(1-CQ35))+'1 Dm_Cm'!CR17+CQ39+CQ41)</f>
        <v/>
      </c>
      <c r="CR55" s="267" t="str">
        <f>IF(CR26="","",((CR26+CR30)/(1-CR35))+'1 Dm_Cm'!CS17+CR39+CR41)</f>
        <v/>
      </c>
      <c r="CS55" s="267" t="str">
        <f>IF(CS26="","",((CS26+CS30)/(1-CS35))+'1 Dm_Cm'!CT17+CS39+CS41)</f>
        <v/>
      </c>
      <c r="CT55" s="267" t="str">
        <f>IF(CT26="","",((CT26+CT30)/(1-CT35))+'1 Dm_Cm'!CU17+CT39+CT41)</f>
        <v/>
      </c>
      <c r="CU55" s="267" t="str">
        <f>IF(CU26="","",((CU26+CU30)/(1-CU35))+'1 Dm_Cm'!CV17+CU39+CU41)</f>
        <v/>
      </c>
      <c r="CV55" s="267" t="str">
        <f>IF(CV26="","",((CV26+CV30)/(1-CV35))+'1 Dm_Cm'!CW17+CV39+CV41)</f>
        <v/>
      </c>
      <c r="CW55" s="267" t="str">
        <f>IF(CW26="","",((CW26+CW30)/(1-CW35))+'1 Dm_Cm'!CX17+CW39+CW41)</f>
        <v/>
      </c>
      <c r="CX55" s="267" t="str">
        <f>IF(CX26="","",((CX26+CX30)/(1-CX35))+'1 Dm_Cm'!CY17+CX39+CX41)</f>
        <v/>
      </c>
      <c r="CY55" s="267" t="str">
        <f>IF(CY26="","",((CY26+CY30)/(1-CY35))+'1 Dm_Cm'!CZ17+CY39+CY41)</f>
        <v/>
      </c>
      <c r="CZ55" s="267" t="str">
        <f>IF(CZ26="","",((CZ26+CZ30)/(1-CZ35))+'1 Dm_Cm'!DA17+CZ39+CZ41)</f>
        <v/>
      </c>
      <c r="DA55" s="267" t="str">
        <f>IF(DA26="","",((DA26+DA30)/(1-DA35))+'1 Dm_Cm'!DB17+DA39+DA41)</f>
        <v/>
      </c>
      <c r="DB55" s="267" t="str">
        <f>IF(DB26="","",((DB26+DB30)/(1-DB35))+'1 Dm_Cm'!DC17+DB39+DB41)</f>
        <v/>
      </c>
    </row>
    <row r="57" spans="1:106" ht="14.4" x14ac:dyDescent="0.3">
      <c r="B57" s="300" t="s">
        <v>131</v>
      </c>
      <c r="D57" s="263" t="s">
        <v>119</v>
      </c>
      <c r="E57" s="263" t="s">
        <v>120</v>
      </c>
      <c r="F57" s="263" t="s">
        <v>121</v>
      </c>
      <c r="G57" s="263" t="s">
        <v>122</v>
      </c>
      <c r="H57" s="263" t="s">
        <v>123</v>
      </c>
      <c r="R57" s="117"/>
      <c r="S57" s="301">
        <v>5.7000000000000002E-3</v>
      </c>
      <c r="T57" s="301">
        <v>5.7000000000000002E-3</v>
      </c>
      <c r="U57" s="301">
        <v>5.7000000000000002E-3</v>
      </c>
      <c r="V57" s="301">
        <v>5.7000000000000002E-3</v>
      </c>
      <c r="W57" s="301">
        <v>5.7000000000000002E-3</v>
      </c>
      <c r="X57" s="301">
        <v>5.7000000000000002E-3</v>
      </c>
      <c r="Y57" s="301">
        <v>5.7000000000000002E-3</v>
      </c>
      <c r="Z57" s="301">
        <v>5.7000000000000002E-3</v>
      </c>
      <c r="AA57" s="301">
        <v>5.7000000000000002E-3</v>
      </c>
      <c r="AB57" s="301">
        <v>5.7000000000000002E-3</v>
      </c>
      <c r="AC57" s="301">
        <v>5.7000000000000002E-3</v>
      </c>
      <c r="AD57" s="301">
        <v>5.7000000000000002E-3</v>
      </c>
      <c r="AE57" s="301">
        <v>5.7000000000000002E-3</v>
      </c>
      <c r="AF57" s="301">
        <v>5.7000000000000002E-3</v>
      </c>
      <c r="AG57" s="301">
        <v>5.7000000000000002E-3</v>
      </c>
      <c r="AH57" s="301">
        <v>5.7000000000000002E-3</v>
      </c>
      <c r="AI57" s="301">
        <v>5.7000000000000002E-3</v>
      </c>
      <c r="AJ57" s="301">
        <v>5.7000000000000002E-3</v>
      </c>
      <c r="AK57" s="301">
        <v>5.9699999999999996E-3</v>
      </c>
      <c r="AL57" s="301">
        <v>5.9699999999999996E-3</v>
      </c>
      <c r="AM57" s="301">
        <v>5.9699999999999996E-3</v>
      </c>
      <c r="AN57" s="301">
        <v>5.9699999999999996E-3</v>
      </c>
      <c r="AO57" s="301">
        <v>5.9699999999999996E-3</v>
      </c>
      <c r="AP57" s="301">
        <v>5.9699999999999996E-3</v>
      </c>
      <c r="AQ57" s="301">
        <v>5.9699999999999996E-3</v>
      </c>
      <c r="AR57" s="301">
        <v>5.9699999999999996E-3</v>
      </c>
      <c r="AS57" s="301">
        <v>5.9699999999999996E-3</v>
      </c>
      <c r="AT57" s="301">
        <v>5.9699999999999996E-3</v>
      </c>
      <c r="AU57" s="301">
        <v>5.9699999999999996E-3</v>
      </c>
      <c r="AV57" s="301">
        <v>5.9699999999999996E-3</v>
      </c>
      <c r="AW57" s="301">
        <v>5.9699999999999996E-3</v>
      </c>
      <c r="AX57" s="301">
        <v>5.9699999999999996E-3</v>
      </c>
      <c r="AY57" s="301">
        <v>5.9699999999999996E-3</v>
      </c>
      <c r="AZ57" s="301">
        <v>5.9699999999999996E-3</v>
      </c>
      <c r="BA57" s="301">
        <v>5.9699999999999996E-3</v>
      </c>
      <c r="BB57" s="301">
        <v>5.9699999999999996E-3</v>
      </c>
      <c r="BC57" s="301">
        <v>5.9699999999999996E-3</v>
      </c>
      <c r="BD57" s="301">
        <v>5.9699999999999996E-3</v>
      </c>
      <c r="BE57" s="301">
        <v>5.9699999999999996E-3</v>
      </c>
      <c r="BF57" s="301">
        <v>5.9699999999999996E-3</v>
      </c>
      <c r="BG57" s="301">
        <v>5.9699999999999996E-3</v>
      </c>
      <c r="BH57" s="301">
        <v>5.9699999999999996E-3</v>
      </c>
      <c r="BI57" s="301">
        <v>5.9699999999999996E-3</v>
      </c>
      <c r="BJ57" s="301">
        <v>5.9699999999999996E-3</v>
      </c>
      <c r="BK57" s="301">
        <v>5.9699999999999996E-3</v>
      </c>
      <c r="BL57" s="301">
        <v>5.9699999999999996E-3</v>
      </c>
      <c r="BM57" s="301">
        <v>5.9699999999999996E-3</v>
      </c>
      <c r="BN57" s="301">
        <v>5.9699999999999996E-3</v>
      </c>
      <c r="BO57" s="301">
        <v>5.9699999999999996E-3</v>
      </c>
      <c r="BP57" s="301">
        <v>5.9699999999999996E-3</v>
      </c>
      <c r="BQ57" s="301">
        <v>5.9699999999999996E-3</v>
      </c>
      <c r="BR57" s="301">
        <v>5.9699999999999996E-3</v>
      </c>
      <c r="BS57" s="301">
        <v>5.9699999999999996E-3</v>
      </c>
      <c r="BT57" s="301">
        <v>5.9699999999999996E-3</v>
      </c>
      <c r="BU57" s="301">
        <v>5.9699999999999996E-3</v>
      </c>
      <c r="BV57" s="301">
        <v>5.9699999999999996E-3</v>
      </c>
      <c r="BW57" s="301">
        <v>5.9699999999999996E-3</v>
      </c>
      <c r="BX57" s="301">
        <v>5.9699999999999996E-3</v>
      </c>
      <c r="BY57" s="301">
        <v>5.9699999999999996E-3</v>
      </c>
      <c r="BZ57" s="301">
        <v>5.9699999999999996E-3</v>
      </c>
      <c r="CA57" s="301">
        <v>5.9699999999999996E-3</v>
      </c>
      <c r="CB57" s="301">
        <v>5.9699999999999996E-3</v>
      </c>
      <c r="CC57" s="301">
        <v>5.9699999999999996E-3</v>
      </c>
      <c r="CD57" s="301">
        <v>5.9699999999999996E-3</v>
      </c>
      <c r="CE57" s="301">
        <v>5.9699999999999996E-3</v>
      </c>
      <c r="CF57" s="301">
        <v>5.9699999999999996E-3</v>
      </c>
      <c r="CG57" s="301">
        <v>5.9699999999999996E-3</v>
      </c>
      <c r="CH57" s="301">
        <v>5.9699999999999996E-3</v>
      </c>
      <c r="CI57" s="301">
        <v>5.9699999999999996E-3</v>
      </c>
      <c r="CJ57" s="301">
        <v>5.9699999999999996E-3</v>
      </c>
      <c r="CK57" s="301">
        <v>5.9699999999999996E-3</v>
      </c>
      <c r="CL57" s="301">
        <v>5.9699999999999996E-3</v>
      </c>
      <c r="CM57" s="301">
        <v>5.9699999999999996E-3</v>
      </c>
      <c r="CN57" s="301">
        <v>5.9699999999999996E-3</v>
      </c>
      <c r="CO57" s="301">
        <v>5.9699999999999996E-3</v>
      </c>
      <c r="CP57" s="301">
        <v>5.9699999999999996E-3</v>
      </c>
      <c r="CQ57" s="301">
        <v>5.9699999999999996E-3</v>
      </c>
      <c r="CR57" s="301">
        <v>5.9699999999999996E-3</v>
      </c>
      <c r="CS57" s="301">
        <v>5.9699999999999996E-3</v>
      </c>
      <c r="CT57" s="301">
        <v>5.9699999999999996E-3</v>
      </c>
      <c r="CU57" s="301">
        <v>5.9699999999999996E-3</v>
      </c>
      <c r="CV57" s="301">
        <v>5.9699999999999996E-3</v>
      </c>
      <c r="CW57" s="301">
        <v>5.9699999999999996E-3</v>
      </c>
      <c r="CX57" s="301">
        <v>5.9699999999999996E-3</v>
      </c>
      <c r="CY57" s="301">
        <v>5.9699999999999996E-3</v>
      </c>
      <c r="CZ57" s="301">
        <v>5.9699999999999996E-3</v>
      </c>
      <c r="DA57" s="301">
        <v>5.9699999999999996E-3</v>
      </c>
      <c r="DB57" s="301">
        <v>5.9699999999999996E-3</v>
      </c>
    </row>
    <row r="58" spans="1:106" x14ac:dyDescent="0.25">
      <c r="B58" t="s">
        <v>132</v>
      </c>
      <c r="D58" s="264">
        <v>3007.3438368224051</v>
      </c>
      <c r="E58" s="264">
        <v>3151.9856286298018</v>
      </c>
      <c r="F58" s="264">
        <v>2803.5219729665278</v>
      </c>
      <c r="G58" s="264">
        <v>2809.1303394650804</v>
      </c>
      <c r="H58" s="264">
        <v>2804.0160442055112</v>
      </c>
      <c r="S58" s="302">
        <v>0</v>
      </c>
      <c r="T58" s="302">
        <v>0</v>
      </c>
      <c r="U58" s="302">
        <v>0</v>
      </c>
      <c r="V58" s="303">
        <v>0</v>
      </c>
      <c r="W58" s="303">
        <v>4.7000000000000002E-3</v>
      </c>
      <c r="X58" s="303">
        <v>4.7000000000000002E-3</v>
      </c>
      <c r="Y58" s="303">
        <v>4.7000000000000002E-3</v>
      </c>
      <c r="Z58" s="303">
        <v>4.7000000000000002E-3</v>
      </c>
      <c r="AA58" s="303">
        <v>4.7000000000000002E-3</v>
      </c>
      <c r="AB58" s="303">
        <v>4.7000000000000002E-3</v>
      </c>
      <c r="AC58" s="303">
        <v>4.7000000000000002E-3</v>
      </c>
      <c r="AD58" s="303">
        <v>4.7000000000000002E-3</v>
      </c>
      <c r="AE58" s="303">
        <v>4.7000000000000002E-3</v>
      </c>
      <c r="AF58" s="303">
        <v>4.7000000000000002E-3</v>
      </c>
      <c r="AG58" s="303">
        <v>4.7000000000000002E-3</v>
      </c>
      <c r="AH58" s="303">
        <v>4.7000000000000002E-3</v>
      </c>
      <c r="AI58" s="303">
        <v>4.7000000000000002E-3</v>
      </c>
      <c r="AJ58" s="303">
        <v>4.7000000000000002E-3</v>
      </c>
      <c r="AK58" s="303">
        <v>7.4999999999999997E-3</v>
      </c>
      <c r="AL58" s="303">
        <v>7.4999999999999997E-3</v>
      </c>
      <c r="AM58" s="303">
        <v>7.4999999999999997E-3</v>
      </c>
      <c r="AN58" s="303">
        <v>7.4999999999999997E-3</v>
      </c>
      <c r="AO58" s="303">
        <v>7.4999999999999997E-3</v>
      </c>
      <c r="AP58" s="303">
        <v>7.4999999999999997E-3</v>
      </c>
      <c r="AQ58" s="303">
        <v>9.1999999999999998E-3</v>
      </c>
      <c r="AR58" s="303">
        <v>9.1999999999999998E-3</v>
      </c>
      <c r="AS58" s="303">
        <v>9.1999999999999998E-3</v>
      </c>
      <c r="AT58" s="303">
        <v>9.1999999999999998E-3</v>
      </c>
      <c r="AU58" s="303">
        <v>9.1999999999999998E-3</v>
      </c>
      <c r="AV58" s="303">
        <v>9.1999999999999998E-3</v>
      </c>
      <c r="AW58" s="303">
        <v>9.1999999999999998E-3</v>
      </c>
      <c r="AX58" s="303">
        <v>9.1999999999999998E-3</v>
      </c>
      <c r="AY58" s="303">
        <v>1.0999999999999999E-2</v>
      </c>
      <c r="AZ58" s="303">
        <v>1.0999999999999999E-2</v>
      </c>
      <c r="BA58" s="303">
        <v>1.0999999999999999E-2</v>
      </c>
      <c r="BB58" s="303">
        <v>1.0999999999999999E-2</v>
      </c>
      <c r="BC58" s="303">
        <v>9.1999999999999998E-3</v>
      </c>
      <c r="BD58" s="303">
        <v>9.1999999999999998E-3</v>
      </c>
      <c r="BE58" s="303">
        <v>9.1999999999999998E-3</v>
      </c>
      <c r="BF58" s="303">
        <v>9.1999999999999998E-3</v>
      </c>
      <c r="BG58" s="303">
        <v>9.1999999999999998E-3</v>
      </c>
      <c r="BH58" s="303">
        <v>9.1999999999999998E-3</v>
      </c>
      <c r="BI58" s="303">
        <v>9.1999999999999998E-3</v>
      </c>
      <c r="BJ58" s="303">
        <v>9.1999999999999998E-3</v>
      </c>
      <c r="BK58" s="303">
        <v>9.1999999999999998E-3</v>
      </c>
      <c r="BL58" s="303">
        <v>9.1999999999999998E-3</v>
      </c>
      <c r="BM58" s="303">
        <v>0.02</v>
      </c>
      <c r="BN58" s="303">
        <v>0.02</v>
      </c>
      <c r="BO58" s="303">
        <v>2.8000000000000001E-2</v>
      </c>
      <c r="BP58" s="303">
        <v>2.8000000000000001E-2</v>
      </c>
      <c r="BQ58" s="303">
        <v>0.02</v>
      </c>
      <c r="BR58" s="303">
        <v>0.02</v>
      </c>
      <c r="BS58" s="303">
        <v>0.02</v>
      </c>
      <c r="BT58" s="303">
        <v>0.02</v>
      </c>
      <c r="BU58" s="303">
        <v>0.02</v>
      </c>
      <c r="BV58" s="303">
        <v>0.02</v>
      </c>
      <c r="BW58" s="303">
        <v>0.02</v>
      </c>
      <c r="BX58" s="303">
        <v>0.02</v>
      </c>
      <c r="BY58" s="303">
        <v>1.2999999999999999E-2</v>
      </c>
      <c r="BZ58" s="303">
        <v>9.1999999999999998E-3</v>
      </c>
      <c r="CA58" s="303">
        <v>9.1999999999999998E-3</v>
      </c>
      <c r="CB58" s="303">
        <v>9.1999999999999998E-3</v>
      </c>
      <c r="CC58" s="303">
        <v>2E-3</v>
      </c>
      <c r="CD58" s="303">
        <v>2E-3</v>
      </c>
      <c r="CE58" s="303">
        <v>5.0000000000000001E-3</v>
      </c>
      <c r="CF58" s="303">
        <v>5.0000000000000001E-3</v>
      </c>
      <c r="CG58" s="303">
        <v>9.1999999999999998E-3</v>
      </c>
      <c r="CH58" s="303">
        <v>9.1999999999999998E-3</v>
      </c>
      <c r="CI58" s="303">
        <v>9.1999999999999998E-3</v>
      </c>
      <c r="CJ58" s="303">
        <v>9.1999999999999998E-3</v>
      </c>
      <c r="CK58" s="303">
        <v>9.1999999999999998E-3</v>
      </c>
      <c r="CL58" s="303">
        <v>9.1999999999999998E-3</v>
      </c>
      <c r="CM58" s="303">
        <v>9.1999999999999998E-3</v>
      </c>
      <c r="CN58" s="303">
        <v>9.1999999999999998E-3</v>
      </c>
      <c r="CO58" s="303">
        <v>9.1999999999999998E-3</v>
      </c>
      <c r="CP58" s="303">
        <v>9.1999999999999998E-3</v>
      </c>
      <c r="CQ58" s="303">
        <v>9.1999999999999998E-3</v>
      </c>
      <c r="CR58" s="303">
        <v>9.1999999999999998E-3</v>
      </c>
      <c r="CS58" s="303">
        <v>9.1999999999999998E-3</v>
      </c>
      <c r="CT58" s="303">
        <v>9.1999999999999998E-3</v>
      </c>
      <c r="CU58" s="303">
        <v>9.1999999999999998E-3</v>
      </c>
      <c r="CV58" s="303">
        <v>9.1999999999999998E-3</v>
      </c>
      <c r="CW58" s="303">
        <v>9.1999999999999998E-3</v>
      </c>
      <c r="CX58" s="303">
        <v>9.1999999999999998E-3</v>
      </c>
      <c r="CY58" s="303">
        <v>9.1999999999999998E-3</v>
      </c>
      <c r="CZ58" s="303">
        <v>9.1999999999999998E-3</v>
      </c>
      <c r="DA58" s="303">
        <v>9.1999999999999998E-3</v>
      </c>
      <c r="DB58" s="303">
        <v>9.1999999999999998E-3</v>
      </c>
    </row>
    <row r="59" spans="1:106" x14ac:dyDescent="0.25">
      <c r="B59" t="s">
        <v>133</v>
      </c>
      <c r="D59" s="264">
        <v>1382.241962045505</v>
      </c>
      <c r="E59" s="264">
        <v>1640.3776365494675</v>
      </c>
      <c r="F59" s="264">
        <v>1380.9772784427012</v>
      </c>
      <c r="G59" s="264">
        <v>1382.241962045505</v>
      </c>
      <c r="H59" s="264">
        <v>1382.241962045505</v>
      </c>
      <c r="S59" s="114">
        <f t="shared" ref="S59:T63" si="1128">(R59+(S$43-S44)*R65)*(1+S$57)</f>
        <v>0</v>
      </c>
      <c r="T59" s="114">
        <f t="shared" si="1128"/>
        <v>0</v>
      </c>
      <c r="U59" s="114">
        <f t="shared" ref="U59:AG59" si="1129">(T59+(U$43-U44)*T65)*(1+U$57)</f>
        <v>0</v>
      </c>
      <c r="V59" s="114">
        <f t="shared" si="1129"/>
        <v>0</v>
      </c>
      <c r="W59" s="114">
        <f t="shared" si="1129"/>
        <v>424969.42316681705</v>
      </c>
      <c r="X59" s="114">
        <f t="shared" si="1129"/>
        <v>820224.2431026079</v>
      </c>
      <c r="Y59" s="114">
        <f t="shared" si="1129"/>
        <v>1610803.2640452257</v>
      </c>
      <c r="Z59" s="114">
        <f t="shared" si="1129"/>
        <v>2402898.9058658401</v>
      </c>
      <c r="AA59" s="114">
        <f t="shared" si="1129"/>
        <v>3302813.7676771549</v>
      </c>
      <c r="AB59" s="114">
        <f t="shared" si="1129"/>
        <v>4509357.5483801644</v>
      </c>
      <c r="AC59" s="114">
        <f t="shared" si="1129"/>
        <v>6464838.698084319</v>
      </c>
      <c r="AD59" s="114">
        <f t="shared" si="1129"/>
        <v>10233942.014826188</v>
      </c>
      <c r="AE59" s="114">
        <f t="shared" si="1129"/>
        <v>14266044.490770848</v>
      </c>
      <c r="AF59" s="114">
        <f t="shared" si="1129"/>
        <v>18260125.841754779</v>
      </c>
      <c r="AG59" s="114">
        <f t="shared" si="1129"/>
        <v>31777775.550393056</v>
      </c>
      <c r="AH59" s="114">
        <f t="shared" ref="AH59:AH63" si="1130">(AG59+(AH$43-AH44)*AG65)*(1+AH$57)</f>
        <v>37237195.50649891</v>
      </c>
      <c r="AI59" s="114">
        <f t="shared" ref="AI59:AI63" si="1131">(AH59+(AI$43-AI44)*AH65)*(1+AI$57)</f>
        <v>44355570.700130463</v>
      </c>
      <c r="AJ59" s="114">
        <f t="shared" ref="AJ59:AJ63" si="1132">(AI59+(AJ$43-AJ44)*AI65)*(1+AJ$57)</f>
        <v>58541159.10013672</v>
      </c>
      <c r="AK59" s="114">
        <f t="shared" ref="AK59:AK63" si="1133">(AJ59+(AK$43-AK44)*AJ65)*(1+AK$57)</f>
        <v>71594162.018990442</v>
      </c>
      <c r="AL59" s="114">
        <f t="shared" ref="AL59:AL63" si="1134">(AK59+(AL$43-AL44)*AK65)*(1+AL$57)</f>
        <v>86089679.461855784</v>
      </c>
      <c r="AM59" s="114">
        <f t="shared" ref="AM59:AM63" si="1135">(AL59+(AM$43-AM44)*AL65)*(1+AM$57)</f>
        <v>105520110.42076036</v>
      </c>
      <c r="AN59" s="114">
        <f t="shared" ref="AN59:AN63" si="1136">(AM59+(AN$43-AN44)*AM65)*(1+AN$57)</f>
        <v>121026764.99830139</v>
      </c>
      <c r="AO59" s="114">
        <f t="shared" ref="AO59:AQ63" si="1137">(AN59+(AO$43-AO44)*AN65)*(1+AO$57)</f>
        <v>139253605.249118</v>
      </c>
      <c r="AP59" s="114">
        <f t="shared" si="1137"/>
        <v>153876850.9092136</v>
      </c>
      <c r="AQ59" s="114">
        <f t="shared" si="1137"/>
        <v>169931498.12931862</v>
      </c>
      <c r="AR59" s="114">
        <f t="shared" ref="AR59:AR63" si="1138">(AQ59+(AR$43-AR44)*AQ65)*(1+AR$57)</f>
        <v>184991858.00324643</v>
      </c>
      <c r="AS59" s="114">
        <f t="shared" ref="AS59:AS63" si="1139">(AR59+(AS$43-AS44)*AR65)*(1+AS$57)</f>
        <v>197314278.45558134</v>
      </c>
      <c r="AT59" s="114">
        <f t="shared" ref="AT59:AT63" si="1140">(AS59+(AT$43-AT44)*AS65)*(1+AT$57)</f>
        <v>209368437.30169865</v>
      </c>
      <c r="AU59" s="114">
        <f t="shared" ref="AU59:AU63" si="1141">(AT59+(AU$43-AU44)*AT65)*(1+AU$57)</f>
        <v>227748890.84732541</v>
      </c>
      <c r="AV59" s="114">
        <f t="shared" ref="AV59:AV63" si="1142">(AU59+(AV$43-AV44)*AU65)*(1+AV$57)</f>
        <v>249474614.00266021</v>
      </c>
      <c r="AW59" s="114">
        <f t="shared" ref="AW59:AW63" si="1143">(AV59+(AW$43-AW44)*AV65)*(1+AW$57)</f>
        <v>271291644.22532827</v>
      </c>
      <c r="AX59" s="114">
        <f t="shared" ref="AX59:AX63" si="1144">(AW59+(AX$43-AX44)*AW65)*(1+AX$57)</f>
        <v>291297950.48085076</v>
      </c>
      <c r="AY59" s="114">
        <f t="shared" ref="AY59:AY63" si="1145">(AX59+(AY$43-AY44)*AX65)*(1+AY$57)</f>
        <v>312099158.60719037</v>
      </c>
      <c r="AZ59" s="114">
        <f t="shared" ref="AZ59:AZ63" si="1146">(AY59+(AZ$43-AZ44)*AY65)*(1+AZ$57)</f>
        <v>330742039.72021449</v>
      </c>
      <c r="BA59" s="114">
        <f t="shared" ref="BA59:BB63" si="1147">(AZ59+(BA$43-BA44)*AZ65)*(1+BA$57)</f>
        <v>353004314.24361324</v>
      </c>
      <c r="BB59" s="114">
        <f t="shared" si="1147"/>
        <v>377254254.45968866</v>
      </c>
      <c r="BC59" s="114">
        <f t="shared" ref="BC59:BC63" si="1148">(BB59+(BC$43-BC44)*BB65)*(1+BC$57)</f>
        <v>385036363.02131593</v>
      </c>
      <c r="BD59" s="114">
        <f t="shared" ref="BD59:BD63" si="1149">(BC59+(BD$43-BD44)*BC65)*(1+BD$57)</f>
        <v>392015932.83034235</v>
      </c>
      <c r="BE59" s="114">
        <f t="shared" ref="BE59:BE63" si="1150">(BD59+(BE$43-BE44)*BD65)*(1+BE$57)</f>
        <v>398831017.34050328</v>
      </c>
      <c r="BF59" s="114">
        <f t="shared" ref="BF59:BF63" si="1151">(BE59+(BF$43-BF44)*BE65)*(1+BF$57)</f>
        <v>406035579.03541332</v>
      </c>
      <c r="BG59" s="114">
        <f t="shared" ref="BG59:BG63" si="1152">(BF59+(BG$43-BG44)*BF65)*(1+BG$57)</f>
        <v>409892137.71591836</v>
      </c>
      <c r="BH59" s="114">
        <f t="shared" ref="BH59:BH63" si="1153">(BG59+(BH$43-BH44)*BG65)*(1+BH$57)</f>
        <v>408584954.60047382</v>
      </c>
      <c r="BI59" s="114">
        <f t="shared" ref="BI59:BI63" si="1154">(BH59+(BI$43-BI44)*BH65)*(1+BI$57)</f>
        <v>408207294.77488661</v>
      </c>
      <c r="BJ59" s="114">
        <f t="shared" ref="BJ59:BJ63" si="1155">(BI59+(BJ$43-BJ44)*BI65)*(1+BJ$57)</f>
        <v>409013404.51162642</v>
      </c>
      <c r="BK59" s="114">
        <f t="shared" ref="BK59:BK63" si="1156">(BJ59+(BK$43-BK44)*BJ65)*(1+BK$57)</f>
        <v>410075082.8819266</v>
      </c>
      <c r="BL59" s="114">
        <f t="shared" ref="BL59:BL63" si="1157">(BK59+(BL$43-BL44)*BK65)*(1+BL$57)</f>
        <v>410978173.77406931</v>
      </c>
      <c r="BM59" s="114">
        <f t="shared" ref="BM59:BM63" si="1158">(BL59+(BM$43-BM44)*BL65)*(1+BM$57)</f>
        <v>413497774.7670846</v>
      </c>
      <c r="BN59" s="114">
        <f t="shared" ref="BN59:BN63" si="1159">(BM59+(BN$43-BN44)*BM65)*(1+BN$57)</f>
        <v>415244840.72418779</v>
      </c>
      <c r="BO59" s="114">
        <f t="shared" ref="BO59:BP63" si="1160">(BN59+(BO$43-BO44)*BN65)*(1+BO$57)</f>
        <v>417737228.53872877</v>
      </c>
      <c r="BP59" s="114">
        <f t="shared" si="1160"/>
        <v>420309543.0367533</v>
      </c>
      <c r="BQ59" s="114">
        <f t="shared" ref="BQ59:BQ63" si="1161">(BP59+(BQ$43-BQ44)*BP65)*(1+BQ$57)</f>
        <v>420228760.64239675</v>
      </c>
      <c r="BR59" s="114">
        <f t="shared" ref="BR59:BR63" si="1162">(BQ59+(BR$43-BR44)*BQ65)*(1+BR$57)</f>
        <v>418983489.38013649</v>
      </c>
      <c r="BS59" s="114">
        <f t="shared" ref="BS59:BS63" si="1163">(BR59+(BS$43-BS44)*BR65)*(1+BS$57)</f>
        <v>413784032.85350019</v>
      </c>
      <c r="BT59" s="114">
        <f t="shared" ref="BT59:BT63" si="1164">(BS59+(BT$43-BT44)*BS65)*(1+BT$57)</f>
        <v>412741707.04725003</v>
      </c>
      <c r="BU59" s="114">
        <f t="shared" ref="BU59:BU63" si="1165">(BT59+(BU$43-BU44)*BT65)*(1+BU$57)</f>
        <v>410998115.30574089</v>
      </c>
      <c r="BV59" s="114">
        <f t="shared" ref="BV59:BV63" si="1166">(BU59+(BV$43-BV44)*BU65)*(1+BV$57)</f>
        <v>408258311.98660195</v>
      </c>
      <c r="BW59" s="114">
        <f t="shared" ref="BW59:BW63" si="1167">(BV59+(BW$43-BW44)*BV65)*(1+BW$57)</f>
        <v>408469382.69654328</v>
      </c>
      <c r="BX59" s="114">
        <f t="shared" ref="BX59:BX63" si="1168">(BW59+(BX$43-BX44)*BW65)*(1+BX$57)</f>
        <v>409281492.89371961</v>
      </c>
      <c r="BY59" s="114">
        <f t="shared" ref="BY59:BY63" si="1169">(BX59+(BY$43-BY44)*BX65)*(1+BY$57)</f>
        <v>407463099.32975096</v>
      </c>
      <c r="BZ59" s="114">
        <f t="shared" ref="BZ59:BZ63" si="1170">(BY59+(BZ$43-BZ44)*BY65)*(1+BZ$57)</f>
        <v>409071327.55742383</v>
      </c>
      <c r="CA59" s="114">
        <f t="shared" ref="CA59:CA63" si="1171">(BZ59+(CA$43-CA44)*BZ65)*(1+CA$57)</f>
        <v>396169046.6640349</v>
      </c>
      <c r="CB59" s="114">
        <f t="shared" ref="CB59:CB63" si="1172">(CA59+(CB$43-CB44)*CA65)*(1+CB$57)</f>
        <v>385665376.19233733</v>
      </c>
      <c r="CC59" s="114">
        <f t="shared" ref="CC59:CC63" si="1173">(CB59+(CC$43-CC44)*CB65)*(1+CC$57)</f>
        <v>379397518.26373482</v>
      </c>
      <c r="CD59" s="114">
        <f t="shared" ref="CD59:CD63" si="1174">(CC59+(CD$43-CD44)*CC65)*(1+CD$57)</f>
        <v>380271988.39914781</v>
      </c>
      <c r="CE59" s="114">
        <f t="shared" ref="CE59:CE63" si="1175">(CD59+(CE$43-CE44)*CD65)*(1+CE$57)</f>
        <v>366535399.645275</v>
      </c>
      <c r="CF59" s="114">
        <f t="shared" ref="CF59:CF63" si="1176">(CE59+(CF$43-CF44)*CE65)*(1+CF$57)</f>
        <v>354797535.07420075</v>
      </c>
      <c r="CG59" s="114">
        <f t="shared" ref="CG59:CG63" si="1177">(CF59+(CG$43-CG44)*CF65)*(1+CG$57)</f>
        <v>341311696.19455868</v>
      </c>
      <c r="CH59" s="114">
        <f t="shared" ref="CH59:CH63" si="1178">(CG59+(CH$43-CH44)*CG65)*(1+CH$57)</f>
        <v>329959596.93433172</v>
      </c>
      <c r="CI59" s="114" t="e">
        <f t="shared" ref="CI59:CI63" si="1179">(CH59+(CI$43-CI44)*CH65)*(1+CI$57)</f>
        <v>#VALUE!</v>
      </c>
      <c r="CJ59" s="114" t="e">
        <f t="shared" ref="CJ59:CJ63" si="1180">(CI59+(CJ$43-CJ44)*CI65)*(1+CJ$57)</f>
        <v>#VALUE!</v>
      </c>
      <c r="CK59" s="114" t="e">
        <f t="shared" ref="CK59:CK63" si="1181">(CJ59+(CK$43-CK44)*CJ65)*(1+CK$57)</f>
        <v>#VALUE!</v>
      </c>
      <c r="CL59" s="114" t="e">
        <f t="shared" ref="CL59:CL63" si="1182">(CK59+(CL$43-CL44)*CK65)*(1+CL$57)</f>
        <v>#VALUE!</v>
      </c>
      <c r="CM59" s="114" t="e">
        <f t="shared" ref="CM59:CM63" si="1183">(CL59+(CM$43-CM44)*CL65)*(1+CM$57)</f>
        <v>#VALUE!</v>
      </c>
      <c r="CN59" s="114" t="e">
        <f t="shared" ref="CN59:CN63" si="1184">(CM59+(CN$43-CN44)*CM65)*(1+CN$57)</f>
        <v>#VALUE!</v>
      </c>
      <c r="CO59" s="114" t="e">
        <f t="shared" ref="CO59:CO63" si="1185">(CN59+(CO$43-CO44)*CN65)*(1+CO$57)</f>
        <v>#VALUE!</v>
      </c>
      <c r="CP59" s="114" t="e">
        <f t="shared" ref="CP59:CP63" si="1186">(CO59+(CP$43-CP44)*CO65)*(1+CP$57)</f>
        <v>#VALUE!</v>
      </c>
      <c r="CQ59" s="114" t="e">
        <f t="shared" ref="CQ59:CQ63" si="1187">(CP59+(CQ$43-CQ44)*CP65)*(1+CQ$57)</f>
        <v>#VALUE!</v>
      </c>
      <c r="CR59" s="114" t="e">
        <f t="shared" ref="CR59:CR63" si="1188">(CQ59+(CR$43-CR44)*CQ65)*(1+CR$57)</f>
        <v>#VALUE!</v>
      </c>
      <c r="CS59" s="114" t="e">
        <f t="shared" ref="CS59:CS63" si="1189">(CR59+(CS$43-CS44)*CR65)*(1+CS$57)</f>
        <v>#VALUE!</v>
      </c>
      <c r="CT59" s="114" t="e">
        <f t="shared" ref="CT59:CT63" si="1190">(CS59+(CT$43-CT44)*CS65)*(1+CT$57)</f>
        <v>#VALUE!</v>
      </c>
      <c r="CU59" s="114" t="e">
        <f t="shared" ref="CU59:CU63" si="1191">(CT59+(CU$43-CU44)*CT65)*(1+CU$57)</f>
        <v>#VALUE!</v>
      </c>
      <c r="CV59" s="114" t="e">
        <f t="shared" ref="CV59:CV63" si="1192">(CU59+(CV$43-CV44)*CU65)*(1+CV$57)</f>
        <v>#VALUE!</v>
      </c>
      <c r="CW59" s="114" t="e">
        <f t="shared" ref="CW59:CW63" si="1193">(CV59+(CW$43-CW44)*CV65)*(1+CW$57)</f>
        <v>#VALUE!</v>
      </c>
      <c r="CX59" s="114" t="e">
        <f t="shared" ref="CX59:CX63" si="1194">(CW59+(CX$43-CX44)*CW65)*(1+CX$57)</f>
        <v>#VALUE!</v>
      </c>
      <c r="CY59" s="114" t="e">
        <f t="shared" ref="CY59:CY63" si="1195">(CX59+(CY$43-CY44)*CX65)*(1+CY$57)</f>
        <v>#VALUE!</v>
      </c>
      <c r="CZ59" s="114" t="e">
        <f t="shared" ref="CZ59:CZ63" si="1196">(CY59+(CZ$43-CZ44)*CY65)*(1+CZ$57)</f>
        <v>#VALUE!</v>
      </c>
      <c r="DA59" s="114" t="e">
        <f t="shared" ref="DA59:DA63" si="1197">(CZ59+(DA$43-DA44)*CZ65)*(1+DA$57)</f>
        <v>#VALUE!</v>
      </c>
      <c r="DB59" s="114" t="e">
        <f t="shared" ref="DB59:DB63" si="1198">(DA59+(DB$43-DB44)*DA65)*(1+DB$57)</f>
        <v>#VALUE!</v>
      </c>
    </row>
    <row r="60" spans="1:106" x14ac:dyDescent="0.25">
      <c r="B60" t="s">
        <v>134</v>
      </c>
      <c r="D60">
        <f>D58/D59</f>
        <v>2.1757</v>
      </c>
      <c r="E60">
        <f t="shared" ref="E60:H60" si="1199">E58/E59</f>
        <v>1.9215</v>
      </c>
      <c r="F60">
        <f t="shared" si="1199"/>
        <v>2.0301</v>
      </c>
      <c r="G60">
        <f t="shared" si="1199"/>
        <v>2.0323000000000002</v>
      </c>
      <c r="H60">
        <f t="shared" si="1199"/>
        <v>2.0286</v>
      </c>
      <c r="S60" s="114">
        <f t="shared" si="1128"/>
        <v>0</v>
      </c>
      <c r="T60" s="114">
        <f t="shared" si="1128"/>
        <v>0</v>
      </c>
      <c r="U60" s="114">
        <f t="shared" ref="U60:AG60" si="1200">(T60+(U$43-U45)*T66)*(1+U$57)</f>
        <v>0</v>
      </c>
      <c r="V60" s="114">
        <f t="shared" si="1200"/>
        <v>0</v>
      </c>
      <c r="W60" s="114">
        <f t="shared" si="1200"/>
        <v>105412.8358966339</v>
      </c>
      <c r="X60" s="114">
        <f t="shared" si="1200"/>
        <v>199079.2983636139</v>
      </c>
      <c r="Y60" s="114">
        <f t="shared" si="1200"/>
        <v>404003.98059982975</v>
      </c>
      <c r="Z60" s="114">
        <f t="shared" si="1200"/>
        <v>603885.51703685848</v>
      </c>
      <c r="AA60" s="114">
        <f t="shared" si="1200"/>
        <v>810301.55457925552</v>
      </c>
      <c r="AB60" s="114">
        <f t="shared" si="1200"/>
        <v>1110993.017030762</v>
      </c>
      <c r="AC60" s="114">
        <f t="shared" si="1200"/>
        <v>1585649.262315955</v>
      </c>
      <c r="AD60" s="114">
        <f t="shared" si="1200"/>
        <v>2570520.3001921563</v>
      </c>
      <c r="AE60" s="114">
        <f t="shared" si="1200"/>
        <v>3548328.1702153366</v>
      </c>
      <c r="AF60" s="114">
        <f t="shared" si="1200"/>
        <v>4434639.785668537</v>
      </c>
      <c r="AG60" s="114">
        <f t="shared" si="1200"/>
        <v>7406798.3936418723</v>
      </c>
      <c r="AH60" s="114">
        <f t="shared" si="1130"/>
        <v>8589947.1011532061</v>
      </c>
      <c r="AI60" s="114">
        <f t="shared" si="1131"/>
        <v>10130172.194806244</v>
      </c>
      <c r="AJ60" s="114">
        <f t="shared" si="1132"/>
        <v>13232068.707324112</v>
      </c>
      <c r="AK60" s="114">
        <f t="shared" si="1133"/>
        <v>15956347.569410536</v>
      </c>
      <c r="AL60" s="114">
        <f t="shared" si="1134"/>
        <v>18956942.050608117</v>
      </c>
      <c r="AM60" s="114">
        <f t="shared" si="1135"/>
        <v>23038263.789644815</v>
      </c>
      <c r="AN60" s="114">
        <f t="shared" si="1136"/>
        <v>26347202.965089452</v>
      </c>
      <c r="AO60" s="114">
        <f t="shared" si="1137"/>
        <v>29905283.357310399</v>
      </c>
      <c r="AP60" s="114">
        <f t="shared" si="1137"/>
        <v>32866875.585098621</v>
      </c>
      <c r="AQ60" s="114">
        <f t="shared" si="1137"/>
        <v>36258633.196952686</v>
      </c>
      <c r="AR60" s="114">
        <f t="shared" si="1138"/>
        <v>39346472.070067443</v>
      </c>
      <c r="AS60" s="114">
        <f t="shared" si="1139"/>
        <v>41959417.074535966</v>
      </c>
      <c r="AT60" s="114">
        <f t="shared" si="1140"/>
        <v>44586205.953499727</v>
      </c>
      <c r="AU60" s="114">
        <f t="shared" si="1141"/>
        <v>48374927.192359738</v>
      </c>
      <c r="AV60" s="114">
        <f t="shared" si="1142"/>
        <v>53087530.834386677</v>
      </c>
      <c r="AW60" s="114">
        <f t="shared" si="1143"/>
        <v>57676624.13095703</v>
      </c>
      <c r="AX60" s="114">
        <f t="shared" si="1144"/>
        <v>61923089.569714919</v>
      </c>
      <c r="AY60" s="114">
        <f t="shared" si="1145"/>
        <v>66240964.759039976</v>
      </c>
      <c r="AZ60" s="114">
        <f t="shared" si="1146"/>
        <v>70206561.432723597</v>
      </c>
      <c r="BA60" s="114">
        <f t="shared" si="1147"/>
        <v>74757307.577571839</v>
      </c>
      <c r="BB60" s="114">
        <f t="shared" si="1147"/>
        <v>79479873.145501018</v>
      </c>
      <c r="BC60" s="114">
        <f t="shared" si="1148"/>
        <v>81676435.085690185</v>
      </c>
      <c r="BD60" s="114">
        <f t="shared" si="1149"/>
        <v>83133275.334777296</v>
      </c>
      <c r="BE60" s="114">
        <f t="shared" si="1150"/>
        <v>84543888.917396173</v>
      </c>
      <c r="BF60" s="114">
        <f t="shared" si="1151"/>
        <v>85993433.149762496</v>
      </c>
      <c r="BG60" s="114">
        <f t="shared" si="1152"/>
        <v>86791611.964320198</v>
      </c>
      <c r="BH60" s="114">
        <f t="shared" si="1153"/>
        <v>86503816.967308894</v>
      </c>
      <c r="BI60" s="114">
        <f t="shared" si="1154"/>
        <v>86434622.104183063</v>
      </c>
      <c r="BJ60" s="114">
        <f t="shared" si="1155"/>
        <v>86602864.724073157</v>
      </c>
      <c r="BK60" s="114">
        <f t="shared" si="1156"/>
        <v>86833413.783593878</v>
      </c>
      <c r="BL60" s="114">
        <f t="shared" si="1157"/>
        <v>87031507.709343329</v>
      </c>
      <c r="BM60" s="114">
        <f t="shared" si="1158"/>
        <v>87564979.252828881</v>
      </c>
      <c r="BN60" s="114">
        <f t="shared" si="1159"/>
        <v>87937487.376031876</v>
      </c>
      <c r="BO60" s="114">
        <f t="shared" si="1160"/>
        <v>88465252.695615187</v>
      </c>
      <c r="BP60" s="114">
        <f t="shared" si="1160"/>
        <v>89009212.953332722</v>
      </c>
      <c r="BQ60" s="114">
        <f t="shared" si="1161"/>
        <v>88989835.463050142</v>
      </c>
      <c r="BR60" s="114">
        <f t="shared" si="1162"/>
        <v>88754555.756354183</v>
      </c>
      <c r="BS60" s="114">
        <f t="shared" si="1163"/>
        <v>87556218.726817638</v>
      </c>
      <c r="BT60" s="114">
        <f t="shared" si="1164"/>
        <v>87335018.193066329</v>
      </c>
      <c r="BU60" s="114">
        <f t="shared" si="1165"/>
        <v>86968494.109603733</v>
      </c>
      <c r="BV60" s="114">
        <f t="shared" si="1166"/>
        <v>86337721.938445643</v>
      </c>
      <c r="BW60" s="114">
        <f t="shared" si="1167"/>
        <v>86365064.292890847</v>
      </c>
      <c r="BX60" s="114">
        <f t="shared" si="1168"/>
        <v>86540042.266569406</v>
      </c>
      <c r="BY60" s="114">
        <f t="shared" si="1169"/>
        <v>86214848.476620495</v>
      </c>
      <c r="BZ60" s="114">
        <f t="shared" si="1170"/>
        <v>86547252.657613337</v>
      </c>
      <c r="CA60" s="114">
        <f t="shared" si="1171"/>
        <v>83922279.49080117</v>
      </c>
      <c r="CB60" s="114">
        <f t="shared" si="1172"/>
        <v>81679524.099432573</v>
      </c>
      <c r="CC60" s="114">
        <f t="shared" si="1173"/>
        <v>80506103.751015514</v>
      </c>
      <c r="CD60" s="114">
        <f t="shared" si="1174"/>
        <v>80721526.29063113</v>
      </c>
      <c r="CE60" s="114">
        <f t="shared" si="1175"/>
        <v>78252796.308353662</v>
      </c>
      <c r="CF60" s="114">
        <f t="shared" si="1176"/>
        <v>76352719.459271908</v>
      </c>
      <c r="CG60" s="114">
        <f t="shared" si="1177"/>
        <v>74242892.724654704</v>
      </c>
      <c r="CH60" s="114">
        <f t="shared" si="1178"/>
        <v>72511249.847137913</v>
      </c>
      <c r="CI60" s="114" t="e">
        <f t="shared" si="1179"/>
        <v>#VALUE!</v>
      </c>
      <c r="CJ60" s="114" t="e">
        <f t="shared" si="1180"/>
        <v>#VALUE!</v>
      </c>
      <c r="CK60" s="114" t="e">
        <f t="shared" si="1181"/>
        <v>#VALUE!</v>
      </c>
      <c r="CL60" s="114" t="e">
        <f t="shared" si="1182"/>
        <v>#VALUE!</v>
      </c>
      <c r="CM60" s="114" t="e">
        <f t="shared" si="1183"/>
        <v>#VALUE!</v>
      </c>
      <c r="CN60" s="114" t="e">
        <f t="shared" si="1184"/>
        <v>#VALUE!</v>
      </c>
      <c r="CO60" s="114" t="e">
        <f t="shared" si="1185"/>
        <v>#VALUE!</v>
      </c>
      <c r="CP60" s="114" t="e">
        <f t="shared" si="1186"/>
        <v>#VALUE!</v>
      </c>
      <c r="CQ60" s="114" t="e">
        <f t="shared" si="1187"/>
        <v>#VALUE!</v>
      </c>
      <c r="CR60" s="114" t="e">
        <f t="shared" si="1188"/>
        <v>#VALUE!</v>
      </c>
      <c r="CS60" s="114" t="e">
        <f t="shared" si="1189"/>
        <v>#VALUE!</v>
      </c>
      <c r="CT60" s="114" t="e">
        <f t="shared" si="1190"/>
        <v>#VALUE!</v>
      </c>
      <c r="CU60" s="114" t="e">
        <f t="shared" si="1191"/>
        <v>#VALUE!</v>
      </c>
      <c r="CV60" s="114" t="e">
        <f t="shared" si="1192"/>
        <v>#VALUE!</v>
      </c>
      <c r="CW60" s="114" t="e">
        <f t="shared" si="1193"/>
        <v>#VALUE!</v>
      </c>
      <c r="CX60" s="114" t="e">
        <f t="shared" si="1194"/>
        <v>#VALUE!</v>
      </c>
      <c r="CY60" s="114" t="e">
        <f t="shared" si="1195"/>
        <v>#VALUE!</v>
      </c>
      <c r="CZ60" s="114" t="e">
        <f t="shared" si="1196"/>
        <v>#VALUE!</v>
      </c>
      <c r="DA60" s="114" t="e">
        <f t="shared" si="1197"/>
        <v>#VALUE!</v>
      </c>
      <c r="DB60" s="114" t="e">
        <f t="shared" si="1198"/>
        <v>#VALUE!</v>
      </c>
    </row>
    <row r="61" spans="1:106" x14ac:dyDescent="0.25">
      <c r="B61" t="s">
        <v>144</v>
      </c>
      <c r="S61" s="114">
        <f t="shared" si="1128"/>
        <v>0</v>
      </c>
      <c r="T61" s="114">
        <f t="shared" si="1128"/>
        <v>0</v>
      </c>
      <c r="U61" s="114">
        <f t="shared" ref="U61:AG61" si="1201">(T61+(U$43-U46)*T67)*(1+U$57)</f>
        <v>0</v>
      </c>
      <c r="V61" s="114">
        <f t="shared" si="1201"/>
        <v>0</v>
      </c>
      <c r="W61" s="114">
        <f t="shared" si="1201"/>
        <v>7529.4882783309922</v>
      </c>
      <c r="X61" s="114">
        <f t="shared" si="1201"/>
        <v>13687.828717109242</v>
      </c>
      <c r="Y61" s="114">
        <f t="shared" si="1201"/>
        <v>28193.455021189206</v>
      </c>
      <c r="Z61" s="114">
        <f t="shared" si="1201"/>
        <v>46295.471108463527</v>
      </c>
      <c r="AA61" s="114">
        <f t="shared" si="1201"/>
        <v>62110.588664266441</v>
      </c>
      <c r="AB61" s="114">
        <f t="shared" si="1201"/>
        <v>85423.963719371663</v>
      </c>
      <c r="AC61" s="114">
        <f t="shared" si="1201"/>
        <v>120601.51624502524</v>
      </c>
      <c r="AD61" s="114">
        <f t="shared" si="1201"/>
        <v>186497.90019570763</v>
      </c>
      <c r="AE61" s="114">
        <f t="shared" si="1201"/>
        <v>258646.24925193546</v>
      </c>
      <c r="AF61" s="114">
        <f t="shared" si="1201"/>
        <v>317661.19312835584</v>
      </c>
      <c r="AG61" s="114">
        <f t="shared" si="1201"/>
        <v>509262.29354662157</v>
      </c>
      <c r="AH61" s="114">
        <f t="shared" si="1130"/>
        <v>589415.55443587108</v>
      </c>
      <c r="AI61" s="114">
        <f t="shared" si="1131"/>
        <v>678327.36841785174</v>
      </c>
      <c r="AJ61" s="114">
        <f t="shared" si="1132"/>
        <v>798580.37128727813</v>
      </c>
      <c r="AK61" s="114">
        <f t="shared" si="1133"/>
        <v>993495.11810116924</v>
      </c>
      <c r="AL61" s="114">
        <f t="shared" si="1134"/>
        <v>1165621.299480855</v>
      </c>
      <c r="AM61" s="114">
        <f t="shared" si="1135"/>
        <v>1391399.7864285794</v>
      </c>
      <c r="AN61" s="114">
        <f t="shared" si="1136"/>
        <v>1650617.6333038427</v>
      </c>
      <c r="AO61" s="114">
        <f t="shared" si="1137"/>
        <v>2309210.5996044516</v>
      </c>
      <c r="AP61" s="114">
        <f t="shared" si="1137"/>
        <v>2528641.2434957954</v>
      </c>
      <c r="AQ61" s="114">
        <f t="shared" si="1137"/>
        <v>2785913.2704422972</v>
      </c>
      <c r="AR61" s="114">
        <f t="shared" si="1138"/>
        <v>2995416.6979685305</v>
      </c>
      <c r="AS61" s="114">
        <f t="shared" si="1139"/>
        <v>3196411.3306219447</v>
      </c>
      <c r="AT61" s="114">
        <f t="shared" si="1140"/>
        <v>3373598.6805010391</v>
      </c>
      <c r="AU61" s="114">
        <f t="shared" si="1141"/>
        <v>3644936.7025503786</v>
      </c>
      <c r="AV61" s="114">
        <f t="shared" si="1142"/>
        <v>3961857.2975193332</v>
      </c>
      <c r="AW61" s="114">
        <f t="shared" si="1143"/>
        <v>4320581.0159768229</v>
      </c>
      <c r="AX61" s="114">
        <f t="shared" si="1144"/>
        <v>4657414.7101469645</v>
      </c>
      <c r="AY61" s="114">
        <f t="shared" si="1145"/>
        <v>4993455.7011146583</v>
      </c>
      <c r="AZ61" s="114">
        <f t="shared" si="1146"/>
        <v>5254475.5761807002</v>
      </c>
      <c r="BA61" s="114">
        <f t="shared" si="1147"/>
        <v>5587183.8786454331</v>
      </c>
      <c r="BB61" s="114">
        <f t="shared" si="1147"/>
        <v>5943682.7750929678</v>
      </c>
      <c r="BC61" s="114">
        <f t="shared" si="1148"/>
        <v>6108831.5119188484</v>
      </c>
      <c r="BD61" s="114">
        <f t="shared" si="1149"/>
        <v>6214709.1493071904</v>
      </c>
      <c r="BE61" s="114">
        <f t="shared" si="1150"/>
        <v>6325403.5521289604</v>
      </c>
      <c r="BF61" s="114">
        <f t="shared" si="1151"/>
        <v>6447019.958017868</v>
      </c>
      <c r="BG61" s="114">
        <f t="shared" si="1152"/>
        <v>6508271.8148888675</v>
      </c>
      <c r="BH61" s="114">
        <f t="shared" si="1153"/>
        <v>6480305.3768090727</v>
      </c>
      <c r="BI61" s="114">
        <f t="shared" si="1154"/>
        <v>6476523.9817483453</v>
      </c>
      <c r="BJ61" s="114">
        <f t="shared" si="1155"/>
        <v>6487254.0694569312</v>
      </c>
      <c r="BK61" s="114">
        <f t="shared" si="1156"/>
        <v>6505241.959518224</v>
      </c>
      <c r="BL61" s="114">
        <f t="shared" si="1157"/>
        <v>6524117.8845029445</v>
      </c>
      <c r="BM61" s="114">
        <f t="shared" si="1158"/>
        <v>6564067.2860557968</v>
      </c>
      <c r="BN61" s="114">
        <f t="shared" si="1159"/>
        <v>6592644.2418968407</v>
      </c>
      <c r="BO61" s="114">
        <f t="shared" si="1160"/>
        <v>6632223.2838816727</v>
      </c>
      <c r="BP61" s="114">
        <f t="shared" si="1160"/>
        <v>6673105.2423017966</v>
      </c>
      <c r="BQ61" s="114">
        <f t="shared" si="1161"/>
        <v>6667477.3585889293</v>
      </c>
      <c r="BR61" s="114">
        <f t="shared" si="1162"/>
        <v>6649791.0215889281</v>
      </c>
      <c r="BS61" s="114">
        <f t="shared" si="1163"/>
        <v>6552756.5320971189</v>
      </c>
      <c r="BT61" s="114">
        <f t="shared" si="1164"/>
        <v>6537763.0469317967</v>
      </c>
      <c r="BU61" s="114">
        <f t="shared" si="1165"/>
        <v>6529672.1382680396</v>
      </c>
      <c r="BV61" s="114">
        <f t="shared" si="1166"/>
        <v>6496244.9767450793</v>
      </c>
      <c r="BW61" s="114">
        <f t="shared" si="1167"/>
        <v>6498190.2878956944</v>
      </c>
      <c r="BX61" s="114">
        <f t="shared" si="1168"/>
        <v>6534820.8267265465</v>
      </c>
      <c r="BY61" s="114">
        <f t="shared" si="1169"/>
        <v>6506486.6796796769</v>
      </c>
      <c r="BZ61" s="114">
        <f t="shared" si="1170"/>
        <v>6531740.0312037272</v>
      </c>
      <c r="CA61" s="114">
        <f t="shared" si="1171"/>
        <v>6316325.1191850053</v>
      </c>
      <c r="CB61" s="114">
        <f t="shared" si="1172"/>
        <v>6167109.9811246349</v>
      </c>
      <c r="CC61" s="114">
        <f t="shared" si="1173"/>
        <v>6069899.347975892</v>
      </c>
      <c r="CD61" s="114">
        <f t="shared" si="1174"/>
        <v>6087956.773919438</v>
      </c>
      <c r="CE61" s="114">
        <f t="shared" si="1175"/>
        <v>5807596.5991979251</v>
      </c>
      <c r="CF61" s="114">
        <f t="shared" si="1176"/>
        <v>5656642.4902512645</v>
      </c>
      <c r="CG61" s="114">
        <f t="shared" si="1177"/>
        <v>5496663.0555921812</v>
      </c>
      <c r="CH61" s="114">
        <f t="shared" si="1178"/>
        <v>5393994.2455272563</v>
      </c>
      <c r="CI61" s="114" t="e">
        <f t="shared" si="1179"/>
        <v>#VALUE!</v>
      </c>
      <c r="CJ61" s="114" t="e">
        <f t="shared" si="1180"/>
        <v>#VALUE!</v>
      </c>
      <c r="CK61" s="114" t="e">
        <f t="shared" si="1181"/>
        <v>#VALUE!</v>
      </c>
      <c r="CL61" s="114" t="e">
        <f t="shared" si="1182"/>
        <v>#VALUE!</v>
      </c>
      <c r="CM61" s="114" t="e">
        <f t="shared" si="1183"/>
        <v>#VALUE!</v>
      </c>
      <c r="CN61" s="114" t="e">
        <f t="shared" si="1184"/>
        <v>#VALUE!</v>
      </c>
      <c r="CO61" s="114" t="e">
        <f t="shared" si="1185"/>
        <v>#VALUE!</v>
      </c>
      <c r="CP61" s="114" t="e">
        <f t="shared" si="1186"/>
        <v>#VALUE!</v>
      </c>
      <c r="CQ61" s="114" t="e">
        <f t="shared" si="1187"/>
        <v>#VALUE!</v>
      </c>
      <c r="CR61" s="114" t="e">
        <f t="shared" si="1188"/>
        <v>#VALUE!</v>
      </c>
      <c r="CS61" s="114" t="e">
        <f t="shared" si="1189"/>
        <v>#VALUE!</v>
      </c>
      <c r="CT61" s="114" t="e">
        <f t="shared" si="1190"/>
        <v>#VALUE!</v>
      </c>
      <c r="CU61" s="114" t="e">
        <f t="shared" si="1191"/>
        <v>#VALUE!</v>
      </c>
      <c r="CV61" s="114" t="e">
        <f t="shared" si="1192"/>
        <v>#VALUE!</v>
      </c>
      <c r="CW61" s="114" t="e">
        <f t="shared" si="1193"/>
        <v>#VALUE!</v>
      </c>
      <c r="CX61" s="114" t="e">
        <f t="shared" si="1194"/>
        <v>#VALUE!</v>
      </c>
      <c r="CY61" s="114" t="e">
        <f t="shared" si="1195"/>
        <v>#VALUE!</v>
      </c>
      <c r="CZ61" s="114" t="e">
        <f t="shared" si="1196"/>
        <v>#VALUE!</v>
      </c>
      <c r="DA61" s="114" t="e">
        <f t="shared" si="1197"/>
        <v>#VALUE!</v>
      </c>
      <c r="DB61" s="114" t="e">
        <f t="shared" si="1198"/>
        <v>#VALUE!</v>
      </c>
    </row>
    <row r="62" spans="1:106" x14ac:dyDescent="0.25">
      <c r="B62" t="s">
        <v>162</v>
      </c>
      <c r="S62" s="114">
        <f t="shared" si="1128"/>
        <v>0</v>
      </c>
      <c r="T62" s="114">
        <f t="shared" si="1128"/>
        <v>0</v>
      </c>
      <c r="U62" s="114">
        <f t="shared" ref="U62" si="1202">(T62+(U$43-U47)*T68)*(1+U$57)</f>
        <v>0</v>
      </c>
      <c r="V62" s="114">
        <f t="shared" ref="V62" si="1203">(U62+(V$43-V47)*U68)*(1+V$57)</f>
        <v>0</v>
      </c>
      <c r="W62" s="114">
        <f t="shared" ref="W62" si="1204">(V62+(W$43-W47)*V68)*(1+W$57)</f>
        <v>1403.802899349846</v>
      </c>
      <c r="X62" s="114">
        <f t="shared" ref="X62" si="1205">(W62+(X$43-X47)*W68)*(1+X$57)</f>
        <v>2968.45753911768</v>
      </c>
      <c r="Y62" s="114">
        <f t="shared" ref="Y62" si="1206">(X62+(Y$43-Y47)*X68)*(1+Y$57)</f>
        <v>6792.6625794164338</v>
      </c>
      <c r="Z62" s="114">
        <f t="shared" ref="Z62" si="1207">(Y62+(Z$43-Z47)*Y68)*(1+Z$57)</f>
        <v>10195.377017429148</v>
      </c>
      <c r="AA62" s="114">
        <f t="shared" ref="AA62" si="1208">(Z62+(AA$43-AA47)*Z68)*(1+AA$57)</f>
        <v>13282.951712626806</v>
      </c>
      <c r="AB62" s="114">
        <f t="shared" ref="AB62" si="1209">(AA62+(AB$43-AB47)*AA68)*(1+AB$57)</f>
        <v>18841.493122396274</v>
      </c>
      <c r="AC62" s="114">
        <f t="shared" ref="AC62" si="1210">(AB62+(AC$43-AC47)*AB68)*(1+AC$57)</f>
        <v>27843.924487669101</v>
      </c>
      <c r="AD62" s="114">
        <f t="shared" ref="AD62:AG62" si="1211">(AC62+(AD$43-AD47)*AC68)*(1+AD$57)</f>
        <v>39510.097558675712</v>
      </c>
      <c r="AE62" s="114">
        <f t="shared" si="1211"/>
        <v>53752.127007035822</v>
      </c>
      <c r="AF62" s="114">
        <f t="shared" si="1211"/>
        <v>67947.63902027905</v>
      </c>
      <c r="AG62" s="114">
        <f t="shared" si="1211"/>
        <v>106805.97399866101</v>
      </c>
      <c r="AH62" s="114">
        <f t="shared" si="1130"/>
        <v>126727.38450446181</v>
      </c>
      <c r="AI62" s="114">
        <f t="shared" si="1131"/>
        <v>151050.32240901896</v>
      </c>
      <c r="AJ62" s="114">
        <f t="shared" si="1132"/>
        <v>201052.29148051585</v>
      </c>
      <c r="AK62" s="114">
        <f t="shared" si="1133"/>
        <v>252585.66183641204</v>
      </c>
      <c r="AL62" s="114">
        <f t="shared" si="1134"/>
        <v>306414.25127310446</v>
      </c>
      <c r="AM62" s="114">
        <f t="shared" si="1135"/>
        <v>399690.59477283276</v>
      </c>
      <c r="AN62" s="114">
        <f t="shared" si="1136"/>
        <v>460428.18719346024</v>
      </c>
      <c r="AO62" s="114">
        <f t="shared" si="1137"/>
        <v>532996.3636356456</v>
      </c>
      <c r="AP62" s="114">
        <f t="shared" si="1137"/>
        <v>610210.42830676434</v>
      </c>
      <c r="AQ62" s="114">
        <f t="shared" si="1137"/>
        <v>702454.37434040161</v>
      </c>
      <c r="AR62" s="114">
        <f t="shared" si="1138"/>
        <v>747633.22608182358</v>
      </c>
      <c r="AS62" s="114">
        <f t="shared" si="1139"/>
        <v>793055.85847352177</v>
      </c>
      <c r="AT62" s="114">
        <f t="shared" si="1140"/>
        <v>816668.58394685131</v>
      </c>
      <c r="AU62" s="114">
        <f t="shared" si="1141"/>
        <v>870628.69130973495</v>
      </c>
      <c r="AV62" s="114">
        <f t="shared" si="1142"/>
        <v>922620.05431772571</v>
      </c>
      <c r="AW62" s="114">
        <f t="shared" si="1143"/>
        <v>983973.3344405524</v>
      </c>
      <c r="AX62" s="114">
        <f t="shared" si="1144"/>
        <v>1053469.4377367725</v>
      </c>
      <c r="AY62" s="114">
        <f t="shared" si="1145"/>
        <v>1115171.9042392729</v>
      </c>
      <c r="AZ62" s="114">
        <f t="shared" si="1146"/>
        <v>1176231.5851029668</v>
      </c>
      <c r="BA62" s="114">
        <f t="shared" si="1147"/>
        <v>1237712.5581374052</v>
      </c>
      <c r="BB62" s="114">
        <f t="shared" si="1147"/>
        <v>1349225.6893546924</v>
      </c>
      <c r="BC62" s="114">
        <f t="shared" si="1148"/>
        <v>1393703.305669178</v>
      </c>
      <c r="BD62" s="114">
        <f t="shared" si="1149"/>
        <v>1423507.116128033</v>
      </c>
      <c r="BE62" s="114">
        <f t="shared" si="1150"/>
        <v>1456003.0370462323</v>
      </c>
      <c r="BF62" s="114">
        <f t="shared" si="1151"/>
        <v>1490046.5078954231</v>
      </c>
      <c r="BG62" s="114">
        <f t="shared" si="1152"/>
        <v>1502046.1511459635</v>
      </c>
      <c r="BH62" s="114">
        <f t="shared" si="1153"/>
        <v>1502831.2253440581</v>
      </c>
      <c r="BI62" s="114">
        <f t="shared" si="1154"/>
        <v>1507891.5260867053</v>
      </c>
      <c r="BJ62" s="114">
        <f t="shared" si="1155"/>
        <v>1515010.3962190754</v>
      </c>
      <c r="BK62" s="114">
        <f t="shared" si="1156"/>
        <v>1522590.9365150894</v>
      </c>
      <c r="BL62" s="114">
        <f t="shared" si="1157"/>
        <v>1531057.0428587843</v>
      </c>
      <c r="BM62" s="114">
        <f t="shared" si="1158"/>
        <v>1540298.6192478123</v>
      </c>
      <c r="BN62" s="114">
        <f t="shared" si="1159"/>
        <v>1548884.4016681293</v>
      </c>
      <c r="BO62" s="114">
        <f t="shared" si="1160"/>
        <v>1558142.2893391235</v>
      </c>
      <c r="BP62" s="114">
        <f t="shared" si="1160"/>
        <v>1567524.0432651595</v>
      </c>
      <c r="BQ62" s="114">
        <f t="shared" si="1161"/>
        <v>1574815.510803025</v>
      </c>
      <c r="BR62" s="114">
        <f t="shared" si="1162"/>
        <v>1580795.0655435442</v>
      </c>
      <c r="BS62" s="114">
        <f t="shared" si="1163"/>
        <v>1581774.6548544872</v>
      </c>
      <c r="BT62" s="114">
        <f t="shared" si="1164"/>
        <v>1578135.4790322904</v>
      </c>
      <c r="BU62" s="114">
        <f t="shared" si="1165"/>
        <v>1570001.9335867239</v>
      </c>
      <c r="BV62" s="114">
        <f t="shared" si="1166"/>
        <v>1573658.3211153613</v>
      </c>
      <c r="BW62" s="114">
        <f t="shared" si="1167"/>
        <v>1580629.5565976468</v>
      </c>
      <c r="BX62" s="114">
        <f t="shared" si="1168"/>
        <v>1588520.4456306165</v>
      </c>
      <c r="BY62" s="114">
        <f t="shared" si="1169"/>
        <v>1593794.7234796295</v>
      </c>
      <c r="BZ62" s="114">
        <f t="shared" si="1170"/>
        <v>1602372.4108095865</v>
      </c>
      <c r="CA62" s="114">
        <f t="shared" si="1171"/>
        <v>1594189.0810785145</v>
      </c>
      <c r="CB62" s="114">
        <f t="shared" si="1172"/>
        <v>1592579.9851888684</v>
      </c>
      <c r="CC62" s="114">
        <f t="shared" si="1173"/>
        <v>1590040.2018814746</v>
      </c>
      <c r="CD62" s="114">
        <f t="shared" si="1174"/>
        <v>1592715.2894502555</v>
      </c>
      <c r="CE62" s="114">
        <f t="shared" si="1175"/>
        <v>1581110.1146174863</v>
      </c>
      <c r="CF62" s="114">
        <f t="shared" si="1176"/>
        <v>1567606.8693379033</v>
      </c>
      <c r="CG62" s="114">
        <f t="shared" si="1177"/>
        <v>1546373.4417700798</v>
      </c>
      <c r="CH62" s="114">
        <f t="shared" si="1178"/>
        <v>1528865.0500647873</v>
      </c>
      <c r="CI62" s="114" t="e">
        <f t="shared" si="1179"/>
        <v>#VALUE!</v>
      </c>
      <c r="CJ62" s="114" t="e">
        <f t="shared" si="1180"/>
        <v>#VALUE!</v>
      </c>
      <c r="CK62" s="114" t="e">
        <f t="shared" si="1181"/>
        <v>#VALUE!</v>
      </c>
      <c r="CL62" s="114" t="e">
        <f t="shared" si="1182"/>
        <v>#VALUE!</v>
      </c>
      <c r="CM62" s="114" t="e">
        <f t="shared" si="1183"/>
        <v>#VALUE!</v>
      </c>
      <c r="CN62" s="114" t="e">
        <f t="shared" si="1184"/>
        <v>#VALUE!</v>
      </c>
      <c r="CO62" s="114" t="e">
        <f t="shared" si="1185"/>
        <v>#VALUE!</v>
      </c>
      <c r="CP62" s="114" t="e">
        <f t="shared" si="1186"/>
        <v>#VALUE!</v>
      </c>
      <c r="CQ62" s="114" t="e">
        <f t="shared" si="1187"/>
        <v>#VALUE!</v>
      </c>
      <c r="CR62" s="114" t="e">
        <f t="shared" si="1188"/>
        <v>#VALUE!</v>
      </c>
      <c r="CS62" s="114" t="e">
        <f t="shared" si="1189"/>
        <v>#VALUE!</v>
      </c>
      <c r="CT62" s="114" t="e">
        <f t="shared" si="1190"/>
        <v>#VALUE!</v>
      </c>
      <c r="CU62" s="114" t="e">
        <f t="shared" si="1191"/>
        <v>#VALUE!</v>
      </c>
      <c r="CV62" s="114" t="e">
        <f t="shared" si="1192"/>
        <v>#VALUE!</v>
      </c>
      <c r="CW62" s="114" t="e">
        <f t="shared" si="1193"/>
        <v>#VALUE!</v>
      </c>
      <c r="CX62" s="114" t="e">
        <f t="shared" si="1194"/>
        <v>#VALUE!</v>
      </c>
      <c r="CY62" s="114" t="e">
        <f t="shared" si="1195"/>
        <v>#VALUE!</v>
      </c>
      <c r="CZ62" s="114" t="e">
        <f t="shared" si="1196"/>
        <v>#VALUE!</v>
      </c>
      <c r="DA62" s="114" t="e">
        <f t="shared" si="1197"/>
        <v>#VALUE!</v>
      </c>
      <c r="DB62" s="114" t="e">
        <f t="shared" si="1198"/>
        <v>#VALUE!</v>
      </c>
    </row>
    <row r="63" spans="1:106" x14ac:dyDescent="0.25">
      <c r="B63" t="s">
        <v>135</v>
      </c>
      <c r="S63" s="114">
        <f t="shared" si="1128"/>
        <v>0</v>
      </c>
      <c r="T63" s="114">
        <f t="shared" si="1128"/>
        <v>0</v>
      </c>
      <c r="U63" s="114">
        <f t="shared" ref="U63:AG63" si="1212">(T63+(U$43-U48)*T69)*(1+U$57)</f>
        <v>0</v>
      </c>
      <c r="V63" s="114">
        <f t="shared" si="1212"/>
        <v>0</v>
      </c>
      <c r="W63" s="114">
        <f t="shared" si="1212"/>
        <v>24630.359961320024</v>
      </c>
      <c r="X63" s="114">
        <f t="shared" si="1212"/>
        <v>81810.965166164548</v>
      </c>
      <c r="Y63" s="114">
        <f t="shared" si="1212"/>
        <v>218337.6245702015</v>
      </c>
      <c r="Z63" s="114">
        <f t="shared" si="1212"/>
        <v>367822.25094531407</v>
      </c>
      <c r="AA63" s="114">
        <f t="shared" si="1212"/>
        <v>545627.57845520449</v>
      </c>
      <c r="AB63" s="114">
        <f t="shared" si="1212"/>
        <v>978111.66921579884</v>
      </c>
      <c r="AC63" s="114">
        <f t="shared" si="1212"/>
        <v>1613010.6216844469</v>
      </c>
      <c r="AD63" s="114">
        <f t="shared" si="1212"/>
        <v>2590365.9775080979</v>
      </c>
      <c r="AE63" s="114">
        <f t="shared" si="1212"/>
        <v>3815583.7541342708</v>
      </c>
      <c r="AF63" s="114">
        <f t="shared" si="1212"/>
        <v>4813539.6451809984</v>
      </c>
      <c r="AG63" s="114">
        <f t="shared" si="1212"/>
        <v>7621150.1707976991</v>
      </c>
      <c r="AH63" s="114">
        <f t="shared" si="1130"/>
        <v>9165032.4666595925</v>
      </c>
      <c r="AI63" s="114">
        <f t="shared" si="1131"/>
        <v>11230698.640756022</v>
      </c>
      <c r="AJ63" s="114">
        <f t="shared" si="1132"/>
        <v>14902696.265961112</v>
      </c>
      <c r="AK63" s="114">
        <f t="shared" si="1133"/>
        <v>18501000.121589769</v>
      </c>
      <c r="AL63" s="114">
        <f t="shared" si="1134"/>
        <v>22452402.562218029</v>
      </c>
      <c r="AM63" s="114">
        <f t="shared" si="1135"/>
        <v>27762999.652482692</v>
      </c>
      <c r="AN63" s="114">
        <f t="shared" si="1136"/>
        <v>31782857.343995526</v>
      </c>
      <c r="AO63" s="114">
        <f t="shared" si="1137"/>
        <v>36307223.337560616</v>
      </c>
      <c r="AP63" s="114">
        <f t="shared" si="1137"/>
        <v>39965098.048188388</v>
      </c>
      <c r="AQ63" s="114">
        <f t="shared" si="1137"/>
        <v>43765449.472557232</v>
      </c>
      <c r="AR63" s="114">
        <f t="shared" si="1138"/>
        <v>46787202.911788873</v>
      </c>
      <c r="AS63" s="114">
        <f t="shared" si="1139"/>
        <v>49191585.402126074</v>
      </c>
      <c r="AT63" s="114">
        <f t="shared" si="1140"/>
        <v>51521743.050037183</v>
      </c>
      <c r="AU63" s="114">
        <f t="shared" si="1141"/>
        <v>55663700.995893285</v>
      </c>
      <c r="AV63" s="114">
        <f t="shared" si="1142"/>
        <v>59948282.004186228</v>
      </c>
      <c r="AW63" s="114">
        <f t="shared" si="1143"/>
        <v>64131572.078051887</v>
      </c>
      <c r="AX63" s="114">
        <f t="shared" si="1144"/>
        <v>68165620.969567135</v>
      </c>
      <c r="AY63" s="114">
        <f t="shared" si="1145"/>
        <v>72437644.190410495</v>
      </c>
      <c r="AZ63" s="114">
        <f t="shared" si="1146"/>
        <v>76528638.460266903</v>
      </c>
      <c r="BA63" s="114">
        <f t="shared" si="1147"/>
        <v>81255089.876830399</v>
      </c>
      <c r="BB63" s="114">
        <f t="shared" si="1147"/>
        <v>85693303.796394125</v>
      </c>
      <c r="BC63" s="114">
        <f t="shared" si="1148"/>
        <v>87666173.106694013</v>
      </c>
      <c r="BD63" s="114">
        <f t="shared" si="1149"/>
        <v>89041439.666966155</v>
      </c>
      <c r="BE63" s="114">
        <f t="shared" si="1150"/>
        <v>90447329.018256679</v>
      </c>
      <c r="BF63" s="114">
        <f t="shared" si="1151"/>
        <v>91932116.788025141</v>
      </c>
      <c r="BG63" s="114">
        <f t="shared" si="1152"/>
        <v>92751781.248710439</v>
      </c>
      <c r="BH63" s="114">
        <f t="shared" si="1153"/>
        <v>92555479.761375964</v>
      </c>
      <c r="BI63" s="114">
        <f t="shared" si="1154"/>
        <v>92535265.730626598</v>
      </c>
      <c r="BJ63" s="114">
        <f t="shared" si="1155"/>
        <v>92716702.538200036</v>
      </c>
      <c r="BK63" s="114">
        <f t="shared" si="1156"/>
        <v>92983995.221432656</v>
      </c>
      <c r="BL63" s="114">
        <f t="shared" si="1157"/>
        <v>93159862.652146131</v>
      </c>
      <c r="BM63" s="114">
        <f t="shared" si="1158"/>
        <v>93730302.65671438</v>
      </c>
      <c r="BN63" s="114">
        <f t="shared" si="1159"/>
        <v>94150716.126764551</v>
      </c>
      <c r="BO63" s="114">
        <f t="shared" si="1160"/>
        <v>94715132.510268331</v>
      </c>
      <c r="BP63" s="114">
        <f t="shared" si="1160"/>
        <v>95296643.483855397</v>
      </c>
      <c r="BQ63" s="114">
        <f t="shared" si="1161"/>
        <v>95294652.106585875</v>
      </c>
      <c r="BR63" s="114">
        <f t="shared" si="1162"/>
        <v>95079217.267185166</v>
      </c>
      <c r="BS63" s="114">
        <f t="shared" si="1163"/>
        <v>93726929.302980304</v>
      </c>
      <c r="BT63" s="114">
        <f t="shared" si="1164"/>
        <v>93515808.517140239</v>
      </c>
      <c r="BU63" s="114">
        <f t="shared" si="1165"/>
        <v>93213902.195473492</v>
      </c>
      <c r="BV63" s="114">
        <f t="shared" si="1166"/>
        <v>92415573.000055015</v>
      </c>
      <c r="BW63" s="114">
        <f t="shared" si="1167"/>
        <v>92382259.937547088</v>
      </c>
      <c r="BX63" s="114">
        <f t="shared" si="1168"/>
        <v>92482504.958758086</v>
      </c>
      <c r="BY63" s="114">
        <f t="shared" si="1169"/>
        <v>91958476.138313517</v>
      </c>
      <c r="BZ63" s="114">
        <f t="shared" si="1170"/>
        <v>92316890.583118588</v>
      </c>
      <c r="CA63" s="114">
        <f t="shared" si="1171"/>
        <v>89122879.391919091</v>
      </c>
      <c r="CB63" s="114">
        <f t="shared" si="1172"/>
        <v>86595181.688375518</v>
      </c>
      <c r="CC63" s="114">
        <f t="shared" si="1173"/>
        <v>84967702.447278202</v>
      </c>
      <c r="CD63" s="114">
        <f t="shared" si="1174"/>
        <v>85201352.539772213</v>
      </c>
      <c r="CE63" s="114">
        <f t="shared" si="1175"/>
        <v>82384599.209485635</v>
      </c>
      <c r="CF63" s="114">
        <f t="shared" si="1176"/>
        <v>80323563.763079762</v>
      </c>
      <c r="CG63" s="114">
        <f t="shared" si="1177"/>
        <v>77597049.586194932</v>
      </c>
      <c r="CH63" s="114">
        <f t="shared" si="1178"/>
        <v>75443325.704750881</v>
      </c>
      <c r="CI63" s="114" t="e">
        <f t="shared" si="1179"/>
        <v>#VALUE!</v>
      </c>
      <c r="CJ63" s="114" t="e">
        <f t="shared" si="1180"/>
        <v>#VALUE!</v>
      </c>
      <c r="CK63" s="114" t="e">
        <f t="shared" si="1181"/>
        <v>#VALUE!</v>
      </c>
      <c r="CL63" s="114" t="e">
        <f t="shared" si="1182"/>
        <v>#VALUE!</v>
      </c>
      <c r="CM63" s="114" t="e">
        <f t="shared" si="1183"/>
        <v>#VALUE!</v>
      </c>
      <c r="CN63" s="114" t="e">
        <f t="shared" si="1184"/>
        <v>#VALUE!</v>
      </c>
      <c r="CO63" s="114" t="e">
        <f t="shared" si="1185"/>
        <v>#VALUE!</v>
      </c>
      <c r="CP63" s="114" t="e">
        <f t="shared" si="1186"/>
        <v>#VALUE!</v>
      </c>
      <c r="CQ63" s="114" t="e">
        <f t="shared" si="1187"/>
        <v>#VALUE!</v>
      </c>
      <c r="CR63" s="114" t="e">
        <f t="shared" si="1188"/>
        <v>#VALUE!</v>
      </c>
      <c r="CS63" s="114" t="e">
        <f t="shared" si="1189"/>
        <v>#VALUE!</v>
      </c>
      <c r="CT63" s="114" t="e">
        <f t="shared" si="1190"/>
        <v>#VALUE!</v>
      </c>
      <c r="CU63" s="114" t="e">
        <f t="shared" si="1191"/>
        <v>#VALUE!</v>
      </c>
      <c r="CV63" s="114" t="e">
        <f t="shared" si="1192"/>
        <v>#VALUE!</v>
      </c>
      <c r="CW63" s="114" t="e">
        <f t="shared" si="1193"/>
        <v>#VALUE!</v>
      </c>
      <c r="CX63" s="114" t="e">
        <f t="shared" si="1194"/>
        <v>#VALUE!</v>
      </c>
      <c r="CY63" s="114" t="e">
        <f t="shared" si="1195"/>
        <v>#VALUE!</v>
      </c>
      <c r="CZ63" s="114" t="e">
        <f t="shared" si="1196"/>
        <v>#VALUE!</v>
      </c>
      <c r="DA63" s="114" t="e">
        <f t="shared" si="1197"/>
        <v>#VALUE!</v>
      </c>
      <c r="DB63" s="114" t="e">
        <f t="shared" si="1198"/>
        <v>#VALUE!</v>
      </c>
    </row>
    <row r="65" spans="2:85" x14ac:dyDescent="0.25">
      <c r="B65" t="s">
        <v>136</v>
      </c>
      <c r="R65">
        <v>1</v>
      </c>
      <c r="S65">
        <v>1</v>
      </c>
      <c r="T65">
        <v>2491</v>
      </c>
      <c r="U65">
        <v>3731</v>
      </c>
      <c r="V65">
        <v>3330</v>
      </c>
      <c r="W65">
        <v>3533</v>
      </c>
      <c r="X65">
        <v>3922</v>
      </c>
      <c r="Y65">
        <v>3491</v>
      </c>
      <c r="Z65">
        <v>4388</v>
      </c>
      <c r="AA65">
        <v>3466</v>
      </c>
      <c r="AB65">
        <v>4339</v>
      </c>
      <c r="AC65">
        <v>4865</v>
      </c>
      <c r="AD65">
        <v>3969</v>
      </c>
      <c r="AE65">
        <v>3944</v>
      </c>
      <c r="AF65">
        <v>5230</v>
      </c>
      <c r="AG65">
        <v>3553</v>
      </c>
      <c r="AH65">
        <v>4682</v>
      </c>
      <c r="AI65">
        <v>5387</v>
      </c>
      <c r="AJ65">
        <v>4543</v>
      </c>
      <c r="AK65">
        <v>4571</v>
      </c>
      <c r="AL65">
        <v>5792</v>
      </c>
      <c r="AM65">
        <v>5099</v>
      </c>
      <c r="AN65">
        <v>6017</v>
      </c>
      <c r="AO65">
        <v>5030</v>
      </c>
      <c r="AP65">
        <v>5125</v>
      </c>
      <c r="AQ65">
        <v>5826</v>
      </c>
      <c r="AR65">
        <v>4656</v>
      </c>
      <c r="AS65">
        <v>4609</v>
      </c>
      <c r="AT65">
        <v>5933</v>
      </c>
      <c r="AU65">
        <v>5658</v>
      </c>
      <c r="AV65">
        <v>5096</v>
      </c>
      <c r="AW65">
        <v>5202</v>
      </c>
      <c r="AX65">
        <v>5504</v>
      </c>
      <c r="AY65">
        <v>4935</v>
      </c>
      <c r="AZ65">
        <v>5588</v>
      </c>
      <c r="BA65">
        <v>6167</v>
      </c>
      <c r="BB65">
        <v>5797</v>
      </c>
      <c r="BC65">
        <v>5665</v>
      </c>
      <c r="BD65">
        <v>5594</v>
      </c>
      <c r="BE65">
        <v>4947</v>
      </c>
      <c r="BF65">
        <v>5538</v>
      </c>
      <c r="BG65">
        <v>5506</v>
      </c>
      <c r="BH65">
        <v>5041</v>
      </c>
      <c r="BI65">
        <v>5196</v>
      </c>
      <c r="BJ65">
        <v>5656</v>
      </c>
      <c r="BK65">
        <v>4954</v>
      </c>
      <c r="BL65">
        <v>5877</v>
      </c>
      <c r="BM65">
        <v>5916</v>
      </c>
      <c r="BN65">
        <v>4843</v>
      </c>
      <c r="BO65">
        <v>5908</v>
      </c>
      <c r="BP65">
        <v>5013</v>
      </c>
      <c r="BQ65">
        <v>5485</v>
      </c>
      <c r="BR65">
        <v>5463</v>
      </c>
      <c r="BS65">
        <v>5907</v>
      </c>
      <c r="BT65">
        <v>4554</v>
      </c>
      <c r="BU65">
        <v>5451</v>
      </c>
      <c r="BV65">
        <v>4593</v>
      </c>
      <c r="BW65">
        <v>5262</v>
      </c>
      <c r="BX65">
        <v>6075</v>
      </c>
      <c r="BY65">
        <v>5277</v>
      </c>
      <c r="BZ65">
        <v>5187</v>
      </c>
      <c r="CA65">
        <v>5783</v>
      </c>
      <c r="CB65">
        <v>5691</v>
      </c>
      <c r="CC65">
        <v>6119</v>
      </c>
      <c r="CD65">
        <v>6065</v>
      </c>
      <c r="CE65">
        <v>6677</v>
      </c>
      <c r="CF65">
        <v>7651</v>
      </c>
      <c r="CG65">
        <v>7511</v>
      </c>
    </row>
    <row r="66" spans="2:85" x14ac:dyDescent="0.25">
      <c r="B66" t="s">
        <v>137</v>
      </c>
      <c r="R66">
        <v>1</v>
      </c>
      <c r="S66">
        <v>1</v>
      </c>
      <c r="T66">
        <v>599</v>
      </c>
      <c r="U66">
        <v>875</v>
      </c>
      <c r="V66">
        <v>826</v>
      </c>
      <c r="W66">
        <v>837</v>
      </c>
      <c r="X66">
        <v>1017</v>
      </c>
      <c r="Y66">
        <v>881</v>
      </c>
      <c r="Z66">
        <v>1005</v>
      </c>
      <c r="AA66">
        <v>864</v>
      </c>
      <c r="AB66">
        <v>1053</v>
      </c>
      <c r="AC66">
        <v>1272</v>
      </c>
      <c r="AD66">
        <v>962</v>
      </c>
      <c r="AE66">
        <v>873</v>
      </c>
      <c r="AF66">
        <v>1149</v>
      </c>
      <c r="AG66">
        <v>768</v>
      </c>
      <c r="AH66">
        <v>1011</v>
      </c>
      <c r="AI66">
        <v>1177</v>
      </c>
      <c r="AJ66">
        <v>946</v>
      </c>
      <c r="AK66">
        <v>944</v>
      </c>
      <c r="AL66">
        <v>1215</v>
      </c>
      <c r="AM66">
        <v>1087</v>
      </c>
      <c r="AN66">
        <v>1169</v>
      </c>
      <c r="AO66">
        <v>1015</v>
      </c>
      <c r="AP66">
        <v>1082</v>
      </c>
      <c r="AQ66">
        <v>1191</v>
      </c>
      <c r="AR66">
        <v>987</v>
      </c>
      <c r="AS66">
        <v>1007</v>
      </c>
      <c r="AT66">
        <v>1220</v>
      </c>
      <c r="AU66">
        <v>1229</v>
      </c>
      <c r="AV66">
        <v>1071</v>
      </c>
      <c r="AW66">
        <v>1104</v>
      </c>
      <c r="AX66">
        <v>1140</v>
      </c>
      <c r="AY66">
        <v>1050</v>
      </c>
      <c r="AZ66">
        <v>1138</v>
      </c>
      <c r="BA66">
        <v>1191</v>
      </c>
      <c r="BB66">
        <v>1182</v>
      </c>
      <c r="BC66">
        <v>1173</v>
      </c>
      <c r="BD66">
        <v>1143</v>
      </c>
      <c r="BE66">
        <v>969</v>
      </c>
      <c r="BF66">
        <v>1101</v>
      </c>
      <c r="BG66">
        <v>1182</v>
      </c>
      <c r="BH66">
        <v>1048</v>
      </c>
      <c r="BI66">
        <v>1108</v>
      </c>
      <c r="BJ66">
        <v>1174</v>
      </c>
      <c r="BK66">
        <v>1027</v>
      </c>
      <c r="BL66">
        <v>1236</v>
      </c>
      <c r="BM66">
        <v>1232</v>
      </c>
      <c r="BN66">
        <v>1006</v>
      </c>
      <c r="BO66">
        <v>1192</v>
      </c>
      <c r="BP66">
        <v>1066</v>
      </c>
      <c r="BQ66">
        <v>1120</v>
      </c>
      <c r="BR66">
        <v>1226</v>
      </c>
      <c r="BS66">
        <v>1251</v>
      </c>
      <c r="BT66">
        <v>961</v>
      </c>
      <c r="BU66">
        <v>1207</v>
      </c>
      <c r="BV66">
        <v>1007</v>
      </c>
      <c r="BW66">
        <v>1102</v>
      </c>
      <c r="BX66">
        <v>1200</v>
      </c>
      <c r="BY66">
        <v>1167</v>
      </c>
      <c r="BZ66">
        <v>1062</v>
      </c>
      <c r="CA66">
        <v>1233</v>
      </c>
      <c r="CB66">
        <v>1103</v>
      </c>
      <c r="CC66">
        <v>1167</v>
      </c>
      <c r="CD66">
        <v>1118</v>
      </c>
      <c r="CE66">
        <v>1135</v>
      </c>
      <c r="CF66">
        <v>1258</v>
      </c>
      <c r="CG66">
        <v>1220</v>
      </c>
    </row>
    <row r="67" spans="2:85" x14ac:dyDescent="0.25">
      <c r="B67" t="s">
        <v>143</v>
      </c>
      <c r="R67">
        <v>1</v>
      </c>
      <c r="S67">
        <v>1</v>
      </c>
      <c r="T67">
        <v>34</v>
      </c>
      <c r="U67">
        <v>70</v>
      </c>
      <c r="V67">
        <v>59</v>
      </c>
      <c r="W67">
        <v>55</v>
      </c>
      <c r="X67">
        <v>72</v>
      </c>
      <c r="Y67">
        <v>80</v>
      </c>
      <c r="Z67">
        <v>77</v>
      </c>
      <c r="AA67">
        <v>67</v>
      </c>
      <c r="AB67">
        <v>78</v>
      </c>
      <c r="AC67">
        <v>85</v>
      </c>
      <c r="AD67">
        <v>71</v>
      </c>
      <c r="AE67">
        <v>58</v>
      </c>
      <c r="AF67">
        <v>74</v>
      </c>
      <c r="AG67">
        <v>52</v>
      </c>
      <c r="AH67">
        <v>58</v>
      </c>
      <c r="AI67">
        <v>45</v>
      </c>
      <c r="AJ67">
        <v>68</v>
      </c>
      <c r="AK67">
        <v>54</v>
      </c>
      <c r="AL67">
        <v>67</v>
      </c>
      <c r="AM67">
        <v>86</v>
      </c>
      <c r="AN67">
        <v>223</v>
      </c>
      <c r="AO67">
        <v>75</v>
      </c>
      <c r="AP67">
        <v>82</v>
      </c>
      <c r="AQ67">
        <v>80</v>
      </c>
      <c r="AR67">
        <v>76</v>
      </c>
      <c r="AS67">
        <v>67</v>
      </c>
      <c r="AT67">
        <v>87</v>
      </c>
      <c r="AU67">
        <v>82</v>
      </c>
      <c r="AV67">
        <v>84</v>
      </c>
      <c r="AW67">
        <v>88</v>
      </c>
      <c r="AX67">
        <v>89</v>
      </c>
      <c r="AY67">
        <v>68</v>
      </c>
      <c r="AZ67">
        <v>83</v>
      </c>
      <c r="BA67">
        <v>90</v>
      </c>
      <c r="BB67">
        <v>89</v>
      </c>
      <c r="BC67">
        <v>84</v>
      </c>
      <c r="BD67">
        <v>92</v>
      </c>
      <c r="BE67">
        <v>86</v>
      </c>
      <c r="BF67">
        <v>88</v>
      </c>
      <c r="BG67">
        <v>98</v>
      </c>
      <c r="BH67">
        <v>76</v>
      </c>
      <c r="BI67">
        <v>89</v>
      </c>
      <c r="BJ67">
        <v>85</v>
      </c>
      <c r="BK67">
        <v>64</v>
      </c>
      <c r="BL67">
        <v>89</v>
      </c>
      <c r="BM67">
        <v>87</v>
      </c>
      <c r="BN67">
        <v>80</v>
      </c>
      <c r="BO67">
        <v>97</v>
      </c>
      <c r="BP67">
        <v>88</v>
      </c>
      <c r="BQ67">
        <v>84</v>
      </c>
      <c r="BR67">
        <v>97</v>
      </c>
      <c r="BS67">
        <v>91</v>
      </c>
      <c r="BT67">
        <v>51</v>
      </c>
      <c r="BU67">
        <v>76</v>
      </c>
      <c r="BV67">
        <v>76</v>
      </c>
      <c r="BW67">
        <v>7</v>
      </c>
      <c r="BX67">
        <v>96</v>
      </c>
      <c r="BY67">
        <v>87</v>
      </c>
      <c r="BZ67">
        <v>86</v>
      </c>
      <c r="CA67">
        <v>84</v>
      </c>
      <c r="CB67">
        <v>89</v>
      </c>
      <c r="CC67">
        <v>80</v>
      </c>
      <c r="CD67">
        <v>120</v>
      </c>
      <c r="CE67">
        <v>89</v>
      </c>
      <c r="CF67">
        <v>95</v>
      </c>
      <c r="CG67">
        <v>76</v>
      </c>
    </row>
    <row r="68" spans="2:85" x14ac:dyDescent="0.25">
      <c r="B68" t="s">
        <v>161</v>
      </c>
      <c r="R68">
        <v>1</v>
      </c>
      <c r="S68">
        <v>1</v>
      </c>
      <c r="T68">
        <v>2</v>
      </c>
      <c r="U68">
        <v>28</v>
      </c>
      <c r="V68">
        <v>11</v>
      </c>
      <c r="W68">
        <v>14</v>
      </c>
      <c r="X68">
        <v>19</v>
      </c>
      <c r="Y68">
        <v>15</v>
      </c>
      <c r="Z68">
        <v>15</v>
      </c>
      <c r="AA68">
        <v>16</v>
      </c>
      <c r="AB68">
        <v>20</v>
      </c>
      <c r="AC68">
        <v>15</v>
      </c>
      <c r="AD68">
        <v>14</v>
      </c>
      <c r="AE68">
        <v>14</v>
      </c>
      <c r="AF68">
        <v>15</v>
      </c>
      <c r="AG68">
        <v>13</v>
      </c>
      <c r="AH68">
        <v>16</v>
      </c>
      <c r="AI68">
        <v>19</v>
      </c>
      <c r="AJ68">
        <v>18</v>
      </c>
      <c r="AK68">
        <v>17</v>
      </c>
      <c r="AL68">
        <v>28</v>
      </c>
      <c r="AM68">
        <v>20</v>
      </c>
      <c r="AN68">
        <v>24</v>
      </c>
      <c r="AO68">
        <v>27</v>
      </c>
      <c r="AP68">
        <v>30</v>
      </c>
      <c r="AQ68">
        <v>17</v>
      </c>
      <c r="AR68">
        <v>17</v>
      </c>
      <c r="AS68">
        <v>8</v>
      </c>
      <c r="AT68">
        <v>17</v>
      </c>
      <c r="AU68">
        <v>13</v>
      </c>
      <c r="AV68">
        <v>14</v>
      </c>
      <c r="AW68">
        <v>18</v>
      </c>
      <c r="AX68">
        <v>16</v>
      </c>
      <c r="AY68">
        <v>16</v>
      </c>
      <c r="AZ68">
        <v>15</v>
      </c>
      <c r="BA68">
        <v>29</v>
      </c>
      <c r="BB68">
        <v>25</v>
      </c>
      <c r="BC68">
        <v>26</v>
      </c>
      <c r="BD68">
        <v>30</v>
      </c>
      <c r="BE68">
        <v>26</v>
      </c>
      <c r="BF68">
        <v>12</v>
      </c>
      <c r="BG68">
        <v>12</v>
      </c>
      <c r="BH68">
        <v>7</v>
      </c>
      <c r="BI68">
        <v>6</v>
      </c>
      <c r="BJ68">
        <v>6</v>
      </c>
      <c r="BK68">
        <v>2</v>
      </c>
      <c r="BL68">
        <v>9</v>
      </c>
      <c r="BM68">
        <v>5</v>
      </c>
      <c r="BN68">
        <v>4</v>
      </c>
      <c r="BO68">
        <v>6</v>
      </c>
      <c r="BP68">
        <v>4</v>
      </c>
      <c r="BQ68">
        <v>5</v>
      </c>
      <c r="BR68">
        <v>6</v>
      </c>
      <c r="BS68">
        <v>22</v>
      </c>
      <c r="BT68">
        <v>19</v>
      </c>
      <c r="BU68">
        <v>6</v>
      </c>
      <c r="BV68">
        <v>5</v>
      </c>
      <c r="BW68">
        <v>5</v>
      </c>
      <c r="BX68">
        <v>6</v>
      </c>
      <c r="BY68">
        <v>6</v>
      </c>
      <c r="BZ68">
        <v>6</v>
      </c>
      <c r="CA68">
        <v>5</v>
      </c>
      <c r="CB68">
        <v>8</v>
      </c>
      <c r="CC68">
        <v>30</v>
      </c>
      <c r="CD68">
        <v>8</v>
      </c>
      <c r="CE68">
        <v>11</v>
      </c>
      <c r="CF68">
        <v>15</v>
      </c>
      <c r="CG68">
        <v>15</v>
      </c>
    </row>
    <row r="69" spans="2:85" x14ac:dyDescent="0.25">
      <c r="B69" t="s">
        <v>138</v>
      </c>
      <c r="R69">
        <v>1</v>
      </c>
      <c r="S69">
        <v>1</v>
      </c>
      <c r="T69">
        <v>129</v>
      </c>
      <c r="U69">
        <v>314</v>
      </c>
      <c r="V69">
        <v>193</v>
      </c>
      <c r="W69">
        <v>513</v>
      </c>
      <c r="X69">
        <v>679</v>
      </c>
      <c r="Y69">
        <v>661</v>
      </c>
      <c r="Z69">
        <v>870</v>
      </c>
      <c r="AA69">
        <v>1253</v>
      </c>
      <c r="AB69">
        <v>1415</v>
      </c>
      <c r="AC69">
        <v>1262</v>
      </c>
      <c r="AD69">
        <v>1209</v>
      </c>
      <c r="AE69">
        <v>984</v>
      </c>
      <c r="AF69">
        <v>1084</v>
      </c>
      <c r="AG69">
        <v>1010</v>
      </c>
      <c r="AH69">
        <v>1365</v>
      </c>
      <c r="AI69">
        <v>1395</v>
      </c>
      <c r="AJ69">
        <v>1255</v>
      </c>
      <c r="AK69">
        <v>1248</v>
      </c>
      <c r="AL69">
        <v>1585</v>
      </c>
      <c r="AM69">
        <v>1321</v>
      </c>
      <c r="AN69">
        <v>1490</v>
      </c>
      <c r="AO69">
        <v>1255</v>
      </c>
      <c r="AP69">
        <v>1206</v>
      </c>
      <c r="AQ69">
        <v>1145</v>
      </c>
      <c r="AR69">
        <v>882</v>
      </c>
      <c r="AS69">
        <v>863</v>
      </c>
      <c r="AT69">
        <v>1328</v>
      </c>
      <c r="AU69">
        <v>1098</v>
      </c>
      <c r="AV69">
        <v>959</v>
      </c>
      <c r="AW69">
        <v>1033</v>
      </c>
      <c r="AX69">
        <v>1116</v>
      </c>
      <c r="AY69">
        <v>1076</v>
      </c>
      <c r="AZ69">
        <v>1176</v>
      </c>
      <c r="BA69">
        <v>1101</v>
      </c>
      <c r="BB69">
        <v>1003</v>
      </c>
      <c r="BC69">
        <v>1031</v>
      </c>
      <c r="BD69">
        <v>1093</v>
      </c>
      <c r="BE69">
        <v>969</v>
      </c>
      <c r="BF69">
        <v>1047</v>
      </c>
      <c r="BG69">
        <v>1100</v>
      </c>
      <c r="BH69">
        <v>1025</v>
      </c>
      <c r="BI69">
        <v>1182</v>
      </c>
      <c r="BJ69">
        <v>1173</v>
      </c>
      <c r="BK69">
        <v>1216</v>
      </c>
      <c r="BL69">
        <v>1270</v>
      </c>
      <c r="BM69">
        <v>1141</v>
      </c>
      <c r="BN69">
        <v>846</v>
      </c>
      <c r="BO69">
        <v>1210</v>
      </c>
      <c r="BP69">
        <v>1105</v>
      </c>
      <c r="BQ69">
        <v>1146</v>
      </c>
      <c r="BR69">
        <v>1362</v>
      </c>
      <c r="BS69">
        <v>1296</v>
      </c>
      <c r="BT69">
        <v>931</v>
      </c>
      <c r="BU69">
        <v>1422</v>
      </c>
      <c r="BV69">
        <v>1207</v>
      </c>
      <c r="BW69">
        <v>1460</v>
      </c>
      <c r="BX69">
        <v>1534</v>
      </c>
      <c r="BY69">
        <v>1220</v>
      </c>
      <c r="BZ69">
        <v>1266</v>
      </c>
      <c r="CA69">
        <v>1375</v>
      </c>
      <c r="CB69">
        <v>1424</v>
      </c>
      <c r="CC69">
        <v>1204</v>
      </c>
      <c r="CD69">
        <v>1260</v>
      </c>
      <c r="CE69">
        <v>1224</v>
      </c>
      <c r="CF69">
        <v>1572</v>
      </c>
      <c r="CG69">
        <v>1468</v>
      </c>
    </row>
    <row r="72" spans="2:85" x14ac:dyDescent="0.25">
      <c r="Z72" s="114"/>
      <c r="AA72" s="114"/>
      <c r="AB72" s="114"/>
      <c r="AC72" s="114"/>
      <c r="AD72" s="114"/>
      <c r="AE72" s="114"/>
      <c r="AF72" s="114"/>
      <c r="AG72" s="114"/>
      <c r="AH72" s="114"/>
      <c r="AI72" s="114"/>
      <c r="AJ72" s="114"/>
      <c r="AK72" s="114"/>
      <c r="AL72" s="114"/>
      <c r="AM72" s="114"/>
      <c r="AN72" s="114"/>
      <c r="AO72" s="114"/>
      <c r="AP72" s="114"/>
    </row>
  </sheetData>
  <protectedRanges>
    <protectedRange sqref="A9:C11 C23:C24 DC18:GD18 D22:AM22 DC9:GD11 D21:F21 D9:F9 D10:O10 A18:C18 B12:B17" name="Rango1"/>
    <protectedRange sqref="D11:DB11" name="Rango1_8"/>
  </protectedRanges>
  <phoneticPr fontId="19" type="noConversion"/>
  <pageMargins left="0.78740157480314965" right="0.78740157480314965" top="1.0629921259842521" bottom="1.0629921259842521" header="0.78740157480314965" footer="0.78740157480314965"/>
  <pageSetup paperSize="9" scale="67" firstPageNumber="0" orientation="portrait" r:id="rId1"/>
  <headerFooter alignWithMargins="0">
    <oddHeader>&amp;C&amp;"Times New Roman,Normal"&amp;12&amp;A</oddHeader>
    <oddFooter>&amp;C&amp;"Times New Roman,Normal"&amp;12Página &amp;P</oddFooter>
  </headerFooter>
  <colBreaks count="10" manualBreakCount="10">
    <brk id="6" max="1048575" man="1"/>
    <brk id="7" max="1048575" man="1"/>
    <brk id="8" max="1048575" man="1"/>
    <brk id="10" max="1048575" man="1"/>
    <brk id="16" max="1048575" man="1"/>
    <brk id="18" max="1048575" man="1"/>
    <brk id="25" max="74" man="1"/>
    <brk id="31" max="74" man="1"/>
    <brk id="34" max="1048575" man="1"/>
    <brk id="39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indexed="41"/>
  </sheetPr>
  <dimension ref="A1:XFC40"/>
  <sheetViews>
    <sheetView view="pageBreakPreview" zoomScale="120" zoomScaleNormal="100" zoomScaleSheetLayoutView="120" workbookViewId="0">
      <pane xSplit="2" ySplit="6" topLeftCell="BX18" activePane="bottomRight" state="frozen"/>
      <selection pane="topRight" activeCell="D1" sqref="D1"/>
      <selection pane="bottomLeft" activeCell="A7" sqref="A7"/>
      <selection pane="bottomRight" activeCell="CG44" sqref="CG44"/>
    </sheetView>
  </sheetViews>
  <sheetFormatPr baseColWidth="10" defaultColWidth="10.44140625" defaultRowHeight="10.199999999999999" x14ac:dyDescent="0.2"/>
  <cols>
    <col min="1" max="1" width="28.6640625" style="146" customWidth="1"/>
    <col min="2" max="2" width="9.33203125" style="146" bestFit="1" customWidth="1"/>
    <col min="3" max="3" width="7.5546875" style="146" bestFit="1" customWidth="1"/>
    <col min="4" max="4" width="8.109375" style="146" bestFit="1" customWidth="1"/>
    <col min="5" max="5" width="9.5546875" style="146" customWidth="1"/>
    <col min="6" max="67" width="8.109375" style="146" customWidth="1"/>
    <col min="68" max="233" width="10.44140625" style="146" customWidth="1"/>
    <col min="234" max="236" width="10.44140625" style="158" customWidth="1"/>
    <col min="237" max="16384" width="10.44140625" style="158"/>
  </cols>
  <sheetData>
    <row r="1" spans="1:16383" s="144" customFormat="1" x14ac:dyDescent="0.2">
      <c r="A1" s="140"/>
      <c r="B1" s="141" t="s">
        <v>20</v>
      </c>
      <c r="C1" s="142">
        <f>'1 Dm_Cm'!D3</f>
        <v>43435</v>
      </c>
      <c r="D1" s="142">
        <f>'1 Dm_Cm'!E3</f>
        <v>43466</v>
      </c>
      <c r="E1" s="142">
        <f>'1 Dm_Cm'!F3</f>
        <v>43497</v>
      </c>
      <c r="F1" s="142">
        <f>'1 Dm_Cm'!G3</f>
        <v>43525</v>
      </c>
      <c r="G1" s="142">
        <f>'1 Dm_Cm'!H3</f>
        <v>43556</v>
      </c>
      <c r="H1" s="142">
        <f>'1 Dm_Cm'!I3</f>
        <v>43586</v>
      </c>
      <c r="I1" s="142">
        <f>'1 Dm_Cm'!J3</f>
        <v>43617</v>
      </c>
      <c r="J1" s="142">
        <f>'1 Dm_Cm'!K3</f>
        <v>43647</v>
      </c>
      <c r="K1" s="142">
        <f>'1 Dm_Cm'!L3</f>
        <v>43678</v>
      </c>
      <c r="L1" s="142">
        <f>'1 Dm_Cm'!M3</f>
        <v>43709</v>
      </c>
      <c r="M1" s="142">
        <f>'1 Dm_Cm'!N3</f>
        <v>43739</v>
      </c>
      <c r="N1" s="142">
        <f>'1 Dm_Cm'!O3</f>
        <v>43770</v>
      </c>
      <c r="O1" s="142">
        <f>'1 Dm_Cm'!P3</f>
        <v>43800</v>
      </c>
      <c r="P1" s="142">
        <f>'1 Dm_Cm'!Q3</f>
        <v>43831</v>
      </c>
      <c r="Q1" s="142">
        <f>'1 Dm_Cm'!R3</f>
        <v>43862</v>
      </c>
      <c r="R1" s="142">
        <f>'1 Dm_Cm'!S3</f>
        <v>43891</v>
      </c>
      <c r="S1" s="142">
        <f>'1 Dm_Cm'!T3</f>
        <v>43922</v>
      </c>
      <c r="T1" s="142">
        <f>'1 Dm_Cm'!U3</f>
        <v>43952</v>
      </c>
      <c r="U1" s="142">
        <f>'1 Dm_Cm'!V3</f>
        <v>43983</v>
      </c>
      <c r="V1" s="142">
        <f>'1 Dm_Cm'!W3</f>
        <v>44013</v>
      </c>
      <c r="W1" s="142">
        <f>'1 Dm_Cm'!X3</f>
        <v>44044</v>
      </c>
      <c r="X1" s="142">
        <f>'1 Dm_Cm'!Y3</f>
        <v>44075</v>
      </c>
      <c r="Y1" s="142">
        <f>'1 Dm_Cm'!Z3</f>
        <v>44105</v>
      </c>
      <c r="Z1" s="142">
        <f>'1 Dm_Cm'!AA3</f>
        <v>44136</v>
      </c>
      <c r="AA1" s="142">
        <f>'1 Dm_Cm'!AB3</f>
        <v>44166</v>
      </c>
      <c r="AB1" s="142">
        <f>'1 Dm_Cm'!AC3</f>
        <v>44197</v>
      </c>
      <c r="AC1" s="142">
        <f>'1 Dm_Cm'!AD3</f>
        <v>44228</v>
      </c>
      <c r="AD1" s="142">
        <f>'1 Dm_Cm'!AE3</f>
        <v>44256</v>
      </c>
      <c r="AE1" s="142">
        <f>'1 Dm_Cm'!AF3</f>
        <v>44287</v>
      </c>
      <c r="AF1" s="142">
        <f>'1 Dm_Cm'!AG3</f>
        <v>44317</v>
      </c>
      <c r="AG1" s="142">
        <f>'1 Dm_Cm'!AH3</f>
        <v>44348</v>
      </c>
      <c r="AH1" s="142">
        <f>'1 Dm_Cm'!AI3</f>
        <v>44378</v>
      </c>
      <c r="AI1" s="142">
        <f>'1 Dm_Cm'!AJ3</f>
        <v>44409</v>
      </c>
      <c r="AJ1" s="142">
        <f>'1 Dm_Cm'!AK3</f>
        <v>44440</v>
      </c>
      <c r="AK1" s="142">
        <f>'1 Dm_Cm'!AL3</f>
        <v>44470</v>
      </c>
      <c r="AL1" s="142">
        <f>'1 Dm_Cm'!AM3</f>
        <v>44501</v>
      </c>
      <c r="AM1" s="142">
        <f>'1 Dm_Cm'!AN3</f>
        <v>44531</v>
      </c>
      <c r="AN1" s="142">
        <f>'1 Dm_Cm'!AO3</f>
        <v>44562</v>
      </c>
      <c r="AO1" s="142">
        <f>'1 Dm_Cm'!AP3</f>
        <v>44593</v>
      </c>
      <c r="AP1" s="142">
        <f>'1 Dm_Cm'!AQ3</f>
        <v>44621</v>
      </c>
      <c r="AQ1" s="142">
        <f>'1 Dm_Cm'!AR3</f>
        <v>44652</v>
      </c>
      <c r="AR1" s="142">
        <f>'1 Dm_Cm'!AS3</f>
        <v>44682</v>
      </c>
      <c r="AS1" s="142">
        <f>'1 Dm_Cm'!AT3</f>
        <v>44713</v>
      </c>
      <c r="AT1" s="142">
        <f>'1 Dm_Cm'!AU3</f>
        <v>44743</v>
      </c>
      <c r="AU1" s="142">
        <f>'1 Dm_Cm'!AV3</f>
        <v>44774</v>
      </c>
      <c r="AV1" s="142">
        <f>'1 Dm_Cm'!AW3</f>
        <v>44805</v>
      </c>
      <c r="AW1" s="142">
        <f>'1 Dm_Cm'!AX3</f>
        <v>44835</v>
      </c>
      <c r="AX1" s="142">
        <f>'1 Dm_Cm'!AY3</f>
        <v>44866</v>
      </c>
      <c r="AY1" s="142">
        <f>'1 Dm_Cm'!AZ3</f>
        <v>44896</v>
      </c>
      <c r="AZ1" s="142">
        <f>'1 Dm_Cm'!BA3</f>
        <v>44927</v>
      </c>
      <c r="BA1" s="142">
        <f>'1 Dm_Cm'!BB3</f>
        <v>44958</v>
      </c>
      <c r="BB1" s="142">
        <f>'1 Dm_Cm'!BC3</f>
        <v>44986</v>
      </c>
      <c r="BC1" s="142">
        <f>'1 Dm_Cm'!BD3</f>
        <v>45017</v>
      </c>
      <c r="BD1" s="142">
        <f>'1 Dm_Cm'!BE3</f>
        <v>45047</v>
      </c>
      <c r="BE1" s="142">
        <f>'1 Dm_Cm'!BF3</f>
        <v>45078</v>
      </c>
      <c r="BF1" s="142">
        <f>'1 Dm_Cm'!BG3</f>
        <v>45108</v>
      </c>
      <c r="BG1" s="142">
        <f>'1 Dm_Cm'!BH3</f>
        <v>45139</v>
      </c>
      <c r="BH1" s="142">
        <f>'1 Dm_Cm'!BI3</f>
        <v>45170</v>
      </c>
      <c r="BI1" s="142">
        <f>'1 Dm_Cm'!BJ3</f>
        <v>45200</v>
      </c>
      <c r="BJ1" s="142">
        <f>'1 Dm_Cm'!BK3</f>
        <v>45231</v>
      </c>
      <c r="BK1" s="142">
        <f>'1 Dm_Cm'!BL3</f>
        <v>45261</v>
      </c>
      <c r="BL1" s="142">
        <f>'1 Dm_Cm'!BM3</f>
        <v>45292</v>
      </c>
      <c r="BM1" s="142">
        <f>'1 Dm_Cm'!BN3</f>
        <v>45323</v>
      </c>
      <c r="BN1" s="142">
        <f>'1 Dm_Cm'!BO3</f>
        <v>45352</v>
      </c>
      <c r="BO1" s="142">
        <f>'1 Dm_Cm'!BP3</f>
        <v>45383</v>
      </c>
      <c r="BP1" s="142">
        <f>'1 Dm_Cm'!BQ3</f>
        <v>45413</v>
      </c>
      <c r="BQ1" s="142">
        <f>'1 Dm_Cm'!BR3</f>
        <v>45444</v>
      </c>
      <c r="BR1" s="142">
        <f>'1 Dm_Cm'!BS3</f>
        <v>45474</v>
      </c>
      <c r="BS1" s="142">
        <f>'1 Dm_Cm'!BT3</f>
        <v>45505</v>
      </c>
      <c r="BT1" s="142">
        <f>'1 Dm_Cm'!BU3</f>
        <v>45536</v>
      </c>
      <c r="BU1" s="142">
        <f>'1 Dm_Cm'!BV3</f>
        <v>45566</v>
      </c>
      <c r="BV1" s="142">
        <f>'1 Dm_Cm'!BW3</f>
        <v>45597</v>
      </c>
      <c r="BW1" s="142">
        <f>'1 Dm_Cm'!BX3</f>
        <v>45627</v>
      </c>
      <c r="BX1" s="142">
        <f>'1 Dm_Cm'!BY3</f>
        <v>45658</v>
      </c>
      <c r="BY1" s="142">
        <f>'1 Dm_Cm'!BZ3</f>
        <v>45689</v>
      </c>
      <c r="BZ1" s="142">
        <f>'1 Dm_Cm'!CA3</f>
        <v>45717</v>
      </c>
      <c r="CA1" s="142">
        <f>'1 Dm_Cm'!CB3</f>
        <v>45748</v>
      </c>
      <c r="CB1" s="142">
        <f>'1 Dm_Cm'!CC3</f>
        <v>45778</v>
      </c>
      <c r="CC1" s="142">
        <f>'1 Dm_Cm'!CD3</f>
        <v>45809</v>
      </c>
      <c r="CD1" s="142">
        <f>'1 Dm_Cm'!CE3</f>
        <v>45839</v>
      </c>
      <c r="CE1" s="142">
        <f>'1 Dm_Cm'!CF3</f>
        <v>45870</v>
      </c>
      <c r="CF1" s="142">
        <f>'1 Dm_Cm'!CG3</f>
        <v>45901</v>
      </c>
      <c r="CG1" s="142">
        <f>'1 Dm_Cm'!CH3</f>
        <v>45931</v>
      </c>
      <c r="CH1" s="142">
        <f>'1 Dm_Cm'!CI3</f>
        <v>45962</v>
      </c>
      <c r="CI1" s="142">
        <f>'1 Dm_Cm'!CJ3</f>
        <v>45992</v>
      </c>
      <c r="CJ1" s="142">
        <f>'1 Dm_Cm'!CK3</f>
        <v>46023</v>
      </c>
      <c r="CK1" s="142">
        <f>'1 Dm_Cm'!CL3</f>
        <v>46054</v>
      </c>
      <c r="CL1" s="142">
        <f>'1 Dm_Cm'!CM3</f>
        <v>46082</v>
      </c>
      <c r="CM1" s="142">
        <f>'1 Dm_Cm'!CN3</f>
        <v>46113</v>
      </c>
      <c r="CN1" s="142">
        <f>'1 Dm_Cm'!CO3</f>
        <v>46143</v>
      </c>
      <c r="CO1" s="142">
        <f>'1 Dm_Cm'!CP3</f>
        <v>46174</v>
      </c>
      <c r="CP1" s="142">
        <f>'1 Dm_Cm'!CQ3</f>
        <v>46204</v>
      </c>
      <c r="CQ1" s="142">
        <f>'1 Dm_Cm'!CR3</f>
        <v>46235</v>
      </c>
      <c r="CR1" s="142">
        <f>'1 Dm_Cm'!CS3</f>
        <v>46266</v>
      </c>
      <c r="CS1" s="142">
        <f>'1 Dm_Cm'!CT3</f>
        <v>46296</v>
      </c>
      <c r="CT1" s="142">
        <f>'1 Dm_Cm'!CU3</f>
        <v>46327</v>
      </c>
      <c r="CU1" s="142">
        <f>'1 Dm_Cm'!CV3</f>
        <v>46357</v>
      </c>
      <c r="CV1" s="142">
        <f>'1 Dm_Cm'!CW3</f>
        <v>46388</v>
      </c>
      <c r="CW1" s="142">
        <f>'1 Dm_Cm'!CX3</f>
        <v>46419</v>
      </c>
      <c r="CX1" s="142">
        <f>'1 Dm_Cm'!CY3</f>
        <v>46447</v>
      </c>
      <c r="CY1" s="142">
        <f>'1 Dm_Cm'!CZ3</f>
        <v>46478</v>
      </c>
      <c r="CZ1" s="142">
        <f>'1 Dm_Cm'!DA3</f>
        <v>46508</v>
      </c>
      <c r="DA1" s="142">
        <f>'1 Dm_Cm'!DB3</f>
        <v>46539</v>
      </c>
      <c r="DB1" s="142">
        <f>'1 Dm_Cm'!DC3</f>
        <v>46569</v>
      </c>
      <c r="DC1" s="143"/>
      <c r="DD1" s="143"/>
      <c r="DE1" s="143"/>
      <c r="DF1" s="143"/>
      <c r="DG1" s="143"/>
      <c r="DH1" s="143"/>
      <c r="DI1" s="143"/>
      <c r="DJ1" s="143"/>
      <c r="DK1" s="143"/>
      <c r="DL1" s="143"/>
      <c r="DM1" s="143"/>
      <c r="DN1" s="143"/>
      <c r="DO1" s="143"/>
      <c r="DP1" s="143"/>
      <c r="DQ1" s="143"/>
      <c r="DR1" s="143"/>
      <c r="DS1" s="143"/>
      <c r="DT1" s="143"/>
      <c r="DU1" s="143"/>
      <c r="DV1" s="143"/>
      <c r="DW1" s="143"/>
      <c r="DX1" s="143"/>
      <c r="DY1" s="143"/>
      <c r="DZ1" s="143"/>
      <c r="EA1" s="143"/>
      <c r="EB1" s="143"/>
      <c r="EC1" s="143"/>
      <c r="ED1" s="143"/>
      <c r="EE1" s="143"/>
      <c r="EF1" s="143"/>
      <c r="EG1" s="143"/>
      <c r="EH1" s="143"/>
      <c r="EI1" s="143"/>
      <c r="EJ1" s="143"/>
      <c r="EK1" s="143"/>
      <c r="EL1" s="143"/>
      <c r="EM1" s="143"/>
      <c r="EN1" s="143"/>
      <c r="EO1" s="143"/>
      <c r="EP1" s="143"/>
      <c r="EQ1" s="143"/>
      <c r="ER1" s="143"/>
      <c r="ES1" s="143"/>
      <c r="ET1" s="143"/>
      <c r="EU1" s="143"/>
      <c r="EV1" s="143"/>
      <c r="EW1" s="143"/>
      <c r="EX1" s="143"/>
      <c r="EY1" s="143"/>
      <c r="EZ1" s="143"/>
      <c r="FA1" s="143"/>
      <c r="FB1" s="143"/>
      <c r="FC1" s="143"/>
      <c r="FD1" s="143"/>
      <c r="FE1" s="143"/>
      <c r="FF1" s="143"/>
      <c r="FG1" s="143"/>
      <c r="FH1" s="143"/>
      <c r="FI1" s="143"/>
      <c r="FJ1" s="143"/>
      <c r="FK1" s="143"/>
      <c r="FL1" s="143"/>
      <c r="FM1" s="143"/>
      <c r="FN1" s="143"/>
      <c r="FO1" s="143"/>
      <c r="FP1" s="143"/>
      <c r="FQ1" s="143"/>
      <c r="FR1" s="143"/>
      <c r="FS1" s="143"/>
      <c r="FT1" s="143"/>
      <c r="FU1" s="143"/>
      <c r="FV1" s="143"/>
      <c r="FW1" s="143"/>
      <c r="FX1" s="143"/>
      <c r="FY1" s="143"/>
      <c r="FZ1" s="143"/>
      <c r="GA1" s="143"/>
      <c r="GB1" s="143"/>
      <c r="GC1" s="143"/>
      <c r="GD1" s="143"/>
      <c r="GE1" s="143"/>
      <c r="GF1" s="143"/>
      <c r="GG1" s="143"/>
      <c r="GH1" s="143"/>
      <c r="GI1" s="143"/>
      <c r="GJ1" s="143"/>
      <c r="GK1" s="143"/>
      <c r="GL1" s="143"/>
      <c r="GM1" s="143"/>
      <c r="GN1" s="143"/>
      <c r="GO1" s="143"/>
      <c r="GP1" s="143"/>
      <c r="GQ1" s="143"/>
      <c r="GR1" s="143"/>
      <c r="GS1" s="143"/>
      <c r="GT1" s="143"/>
      <c r="GU1" s="143"/>
      <c r="GV1" s="143"/>
      <c r="GW1" s="143"/>
      <c r="GX1" s="143"/>
      <c r="GY1" s="143"/>
      <c r="GZ1" s="143"/>
      <c r="HA1" s="143"/>
      <c r="HB1" s="143"/>
      <c r="HC1" s="143"/>
      <c r="HD1" s="143"/>
      <c r="HE1" s="143"/>
      <c r="HF1" s="143"/>
      <c r="HG1" s="143"/>
      <c r="HH1" s="143"/>
      <c r="HI1" s="143"/>
      <c r="HJ1" s="143"/>
      <c r="HK1" s="143"/>
      <c r="HL1" s="143"/>
      <c r="HM1" s="143"/>
      <c r="HN1" s="143"/>
      <c r="HO1" s="143"/>
      <c r="HP1" s="143"/>
      <c r="HQ1" s="143"/>
      <c r="HR1" s="143"/>
      <c r="HS1" s="143"/>
    </row>
    <row r="2" spans="1:16383" s="146" customFormat="1" ht="13.2" customHeight="1" x14ac:dyDescent="0.2">
      <c r="A2" s="145" t="s">
        <v>0</v>
      </c>
      <c r="C2" s="147">
        <f>IF('1 Dm_Cm'!D5="","",'1 Dm_Cm'!D5)</f>
        <v>100</v>
      </c>
      <c r="D2" s="147">
        <f>IF('1 Dm_Cm'!E5="","",'1 Dm_Cm'!E5)</f>
        <v>100.6</v>
      </c>
      <c r="E2" s="147">
        <f>IF('1 Dm_Cm'!F5="","",'1 Dm_Cm'!F5)</f>
        <v>101.18</v>
      </c>
      <c r="F2" s="147">
        <f>IF('1 Dm_Cm'!G5="","",'1 Dm_Cm'!G5)</f>
        <v>101.62</v>
      </c>
      <c r="G2" s="147">
        <f>IF('1 Dm_Cm'!H5="","",'1 Dm_Cm'!H5)</f>
        <v>102.12</v>
      </c>
      <c r="H2" s="147">
        <f>IF('1 Dm_Cm'!I5="","",'1 Dm_Cm'!I5)</f>
        <v>102.44</v>
      </c>
      <c r="I2" s="147">
        <f>IF('1 Dm_Cm'!J5="","",'1 Dm_Cm'!J5)</f>
        <v>102.71</v>
      </c>
      <c r="J2" s="147">
        <f>IF('1 Dm_Cm'!K5="","",'1 Dm_Cm'!K5)</f>
        <v>102.94</v>
      </c>
      <c r="K2" s="147">
        <f>IF('1 Dm_Cm'!L5="","",'1 Dm_Cm'!L5)</f>
        <v>103.03</v>
      </c>
      <c r="L2" s="147">
        <f>IF('1 Dm_Cm'!M5="","",'1 Dm_Cm'!M5)</f>
        <v>103.26</v>
      </c>
      <c r="M2" s="147">
        <f>IF('1 Dm_Cm'!N5="","",'1 Dm_Cm'!N5)</f>
        <v>103.43</v>
      </c>
      <c r="N2" s="147">
        <f>IF('1 Dm_Cm'!O5="","",'1 Dm_Cm'!O5)</f>
        <v>103.54</v>
      </c>
      <c r="O2" s="147">
        <f>IF('1 Dm_Cm'!P5="","",'1 Dm_Cm'!P5)</f>
        <v>103.54</v>
      </c>
      <c r="P2" s="147">
        <f>IF('1 Dm_Cm'!Q5="","",'1 Dm_Cm'!Q5)</f>
        <v>104.24</v>
      </c>
      <c r="Q2" s="147">
        <f>IF('1 Dm_Cm'!R5="","",'1 Dm_Cm'!R5)</f>
        <v>104.94</v>
      </c>
      <c r="R2" s="147">
        <f>IF('1 Dm_Cm'!S5="","",'1 Dm_Cm'!S5)</f>
        <v>105.53</v>
      </c>
      <c r="S2" s="147">
        <f>IF('1 Dm_Cm'!T5="","",'1 Dm_Cm'!T5)</f>
        <v>105.7</v>
      </c>
      <c r="T2" s="147">
        <f>IF('1 Dm_Cm'!U5="","",'1 Dm_Cm'!U5)</f>
        <v>105.36</v>
      </c>
      <c r="U2" s="147">
        <f>IF('1 Dm_Cm'!V5="","",'1 Dm_Cm'!V5)</f>
        <v>104.97</v>
      </c>
      <c r="V2" s="147">
        <f>IF('1 Dm_Cm'!W5="","",'1 Dm_Cm'!W5)</f>
        <v>104.97</v>
      </c>
      <c r="W2" s="147">
        <f>IF('1 Dm_Cm'!X5="","",'1 Dm_Cm'!X5)</f>
        <v>104.96</v>
      </c>
      <c r="X2" s="147">
        <f>IF('1 Dm_Cm'!Y5="","",'1 Dm_Cm'!Y5)</f>
        <v>105.29</v>
      </c>
      <c r="Y2" s="147">
        <f>IF('1 Dm_Cm'!Z5="","",'1 Dm_Cm'!Z5)</f>
        <v>105.23</v>
      </c>
      <c r="Z2" s="147">
        <f>IF('1 Dm_Cm'!AA5="","",'1 Dm_Cm'!AA5)</f>
        <v>105.08</v>
      </c>
      <c r="AA2" s="147">
        <f>IF('1 Dm_Cm'!AB5="","",'1 Dm_Cm'!AB5)</f>
        <v>105.48</v>
      </c>
      <c r="AB2" s="147">
        <f>IF('1 Dm_Cm'!AC5="","",'1 Dm_Cm'!AC5)</f>
        <v>105.91</v>
      </c>
      <c r="AC2" s="147">
        <f>IF('1 Dm_Cm'!AD5="","",'1 Dm_Cm'!AD5)</f>
        <v>106.58</v>
      </c>
      <c r="AD2" s="147">
        <f>IF('1 Dm_Cm'!AE5="","",'1 Dm_Cm'!AE5)</f>
        <v>107.12</v>
      </c>
      <c r="AE2" s="147">
        <f>IF('1 Dm_Cm'!AF5="","",'1 Dm_Cm'!AF5)</f>
        <v>107.76</v>
      </c>
      <c r="AF2" s="147">
        <f>IF('1 Dm_Cm'!AG5="","",'1 Dm_Cm'!AG5)</f>
        <v>108.84</v>
      </c>
      <c r="AG2" s="147">
        <f>IF('1 Dm_Cm'!AH5="","",'1 Dm_Cm'!AH5)</f>
        <v>108.78</v>
      </c>
      <c r="AH2" s="147">
        <f>IF('1 Dm_Cm'!AI5="","",'1 Dm_Cm'!AI5)</f>
        <v>109.14</v>
      </c>
      <c r="AI2" s="147">
        <f>IF('1 Dm_Cm'!AJ5="","",'1 Dm_Cm'!AJ5)</f>
        <v>109.62</v>
      </c>
      <c r="AJ2" s="147">
        <f>IF('1 Dm_Cm'!AK5="","",'1 Dm_Cm'!AK5)</f>
        <v>110.04</v>
      </c>
      <c r="AK2" s="147">
        <f>IF('1 Dm_Cm'!AL5="","",'1 Dm_Cm'!AL5)</f>
        <v>110.37012</v>
      </c>
      <c r="AL2" s="147">
        <f>IF('1 Dm_Cm'!AM5="","",'1 Dm_Cm'!AM5)</f>
        <v>110.6</v>
      </c>
      <c r="AM2" s="147">
        <f>IF('1 Dm_Cm'!AN5="","",'1 Dm_Cm'!AN5)</f>
        <v>111.41</v>
      </c>
      <c r="AN2" s="147">
        <f>IF('1 Dm_Cm'!AO5="","",'1 Dm_Cm'!AO5)</f>
        <v>113.26</v>
      </c>
      <c r="AO2" s="147">
        <f>IF('1 Dm_Cm'!AP5="","",'1 Dm_Cm'!AP5)</f>
        <v>115.11</v>
      </c>
      <c r="AP2" s="147">
        <f>IF('1 Dm_Cm'!AQ5="","",'1 Dm_Cm'!AQ5)</f>
        <v>116.26</v>
      </c>
      <c r="AQ2" s="147">
        <f>IF('1 Dm_Cm'!AR5="","",'1 Dm_Cm'!AR5)</f>
        <v>117.71</v>
      </c>
      <c r="AR2" s="147">
        <f>IF('1 Dm_Cm'!AS5="","",'1 Dm_Cm'!AS5)</f>
        <v>118.7</v>
      </c>
      <c r="AS2" s="147">
        <f>IF('1 Dm_Cm'!AT5="","",'1 Dm_Cm'!AT5)</f>
        <v>119.31</v>
      </c>
      <c r="AT2" s="147">
        <f>IF('1 Dm_Cm'!AU5="","",'1 Dm_Cm'!AU5)</f>
        <v>120.27</v>
      </c>
      <c r="AU2" s="147">
        <f>IF('1 Dm_Cm'!AV5="","",'1 Dm_Cm'!AV5)</f>
        <v>121.5</v>
      </c>
      <c r="AV2" s="147">
        <f>IF('1 Dm_Cm'!AW5="","",'1 Dm_Cm'!AW5)</f>
        <v>122.63</v>
      </c>
      <c r="AW2" s="147">
        <f>IF('1 Dm_Cm'!AX5="","",'1 Dm_Cm'!AX5)</f>
        <v>123.51</v>
      </c>
      <c r="AX2" s="147">
        <f>IF('1 Dm_Cm'!AY5="","",'1 Dm_Cm'!AY5)</f>
        <v>124.6</v>
      </c>
      <c r="AY2" s="147">
        <f>IF('1 Dm_Cm'!AZ5="","",'1 Dm_Cm'!AZ5)</f>
        <v>126.03</v>
      </c>
      <c r="AZ2" s="147">
        <f>IF('1 Dm_Cm'!BA5="","",'1 Dm_Cm'!BA5)</f>
        <v>128.27000000000001</v>
      </c>
      <c r="BA2" s="147">
        <f>IF('1 Dm_Cm'!BB5="","",'1 Dm_Cm'!BB5)</f>
        <v>130.4</v>
      </c>
      <c r="BB2" s="147">
        <f>IF('1 Dm_Cm'!BC5="","",'1 Dm_Cm'!BC5)</f>
        <v>131.77000000000001</v>
      </c>
      <c r="BC2" s="147">
        <f>IF('1 Dm_Cm'!BD5="","",'1 Dm_Cm'!BD5)</f>
        <v>132.80000000000001</v>
      </c>
      <c r="BD2" s="147">
        <f>IF('1 Dm_Cm'!BE5="","",'1 Dm_Cm'!BE5)</f>
        <v>133.38</v>
      </c>
      <c r="BE2" s="147">
        <f>IF('1 Dm_Cm'!BF5="","",'1 Dm_Cm'!BF5)</f>
        <v>133.78</v>
      </c>
      <c r="BF2" s="147">
        <f>IF('1 Dm_Cm'!BG5="","",'1 Dm_Cm'!BG5)</f>
        <v>133.78</v>
      </c>
      <c r="BG2" s="147">
        <f>IF('1 Dm_Cm'!BH5="","",'1 Dm_Cm'!BH5)</f>
        <v>135.38999999999999</v>
      </c>
      <c r="BH2" s="147">
        <f>IF('1 Dm_Cm'!BI5="","",'1 Dm_Cm'!BI5)</f>
        <v>136.11000000000001</v>
      </c>
      <c r="BI2" s="147">
        <f>IF('1 Dm_Cm'!BJ5="","",'1 Dm_Cm'!BJ5)</f>
        <v>136.44999999999999</v>
      </c>
      <c r="BJ2" s="147">
        <f>IF('1 Dm_Cm'!BK5="","",'1 Dm_Cm'!BK5)</f>
        <v>137.09</v>
      </c>
      <c r="BK2" s="147">
        <f>IF('1 Dm_Cm'!BL5="","",'1 Dm_Cm'!BL5)</f>
        <v>137.72</v>
      </c>
      <c r="BL2" s="147">
        <f>IF('1 Dm_Cm'!BM5="","",'1 Dm_Cm'!BM5)</f>
        <v>138.97999999999999</v>
      </c>
      <c r="BM2" s="147">
        <f>IF('1 Dm_Cm'!BN5="","",'1 Dm_Cm'!BN5)</f>
        <v>140.49</v>
      </c>
      <c r="BN2" s="147">
        <f>IF('1 Dm_Cm'!BO5="","",'1 Dm_Cm'!BO5)</f>
        <v>141.47999999999999</v>
      </c>
      <c r="BO2" s="147">
        <f>IF('1 Dm_Cm'!BP5="","",'1 Dm_Cm'!BP5)</f>
        <v>142.32</v>
      </c>
      <c r="BP2" s="147">
        <f>IF('1 Dm_Cm'!BQ5="","",'1 Dm_Cm'!BQ5)</f>
        <v>142.91999999999999</v>
      </c>
      <c r="BQ2" s="147">
        <f>IF('1 Dm_Cm'!BR5="","",'1 Dm_Cm'!BR5)</f>
        <v>143.38</v>
      </c>
      <c r="BR2" s="147">
        <f>IF('1 Dm_Cm'!BS5="","",'1 Dm_Cm'!BS5)</f>
        <v>143.66999999999999</v>
      </c>
      <c r="BS2" s="147">
        <f>IF('1 Dm_Cm'!BT5="","",'1 Dm_Cm'!BT5)</f>
        <v>143.66999999999999</v>
      </c>
      <c r="BT2" s="147">
        <f>IF('1 Dm_Cm'!BU5="","",'1 Dm_Cm'!BU5)</f>
        <v>144.02000000000001</v>
      </c>
      <c r="BU2" s="147">
        <f>IF('1 Dm_Cm'!BV5="","",'1 Dm_Cm'!BV5)</f>
        <v>143.83000000000001</v>
      </c>
      <c r="BV2" s="147">
        <f>IF('1 Dm_Cm'!BW5="","",'1 Dm_Cm'!BW5)</f>
        <v>144.22</v>
      </c>
      <c r="BW2" s="147">
        <f>IF('1 Dm_Cm'!BX5="","",'1 Dm_Cm'!BX5)</f>
        <v>144.88</v>
      </c>
      <c r="BX2" s="147">
        <f>IF('1 Dm_Cm'!BY5="","",'1 Dm_Cm'!BY5)</f>
        <v>146.24</v>
      </c>
      <c r="BY2" s="147">
        <f>IF('1 Dm_Cm'!BZ5="","",'1 Dm_Cm'!BZ5)</f>
        <v>147.9</v>
      </c>
      <c r="BZ2" s="147">
        <f>IF('1 Dm_Cm'!CA5="","",'1 Dm_Cm'!CA5)</f>
        <v>148.68</v>
      </c>
      <c r="CA2" s="147">
        <f>IF('1 Dm_Cm'!CB5="","",'1 Dm_Cm'!CB5)</f>
        <v>149.66</v>
      </c>
      <c r="CB2" s="147">
        <f>IF('1 Dm_Cm'!CC5="","",'1 Dm_Cm'!CC5)</f>
        <v>150.13999999999999</v>
      </c>
      <c r="CC2" s="147">
        <f>IF('1 Dm_Cm'!CD5="","",'1 Dm_Cm'!CD5)</f>
        <v>150.30000000000001</v>
      </c>
      <c r="CD2" s="147">
        <f>IF('1 Dm_Cm'!CE5="","",'1 Dm_Cm'!CE5)</f>
        <v>150.71</v>
      </c>
      <c r="CE2" s="147">
        <f>IF('1 Dm_Cm'!CF5="","",'1 Dm_Cm'!CF5)</f>
        <v>150.99</v>
      </c>
      <c r="CF2" s="147">
        <f>IF('1 Dm_Cm'!CG5="","",'1 Dm_Cm'!CG5)</f>
        <v>151.47999999999999</v>
      </c>
      <c r="CG2" s="147">
        <f>IF('1 Dm_Cm'!CH5="","",'1 Dm_Cm'!CH5)</f>
        <v>151.76</v>
      </c>
      <c r="CH2" s="147" t="str">
        <f>IF('1 Dm_Cm'!CI5="","",'1 Dm_Cm'!CI5)</f>
        <v/>
      </c>
      <c r="CI2" s="147" t="str">
        <f>IF('1 Dm_Cm'!CJ5="","",'1 Dm_Cm'!CJ5)</f>
        <v/>
      </c>
      <c r="CJ2" s="147" t="str">
        <f>IF('1 Dm_Cm'!CK5="","",'1 Dm_Cm'!CK5)</f>
        <v/>
      </c>
      <c r="CK2" s="147" t="str">
        <f>IF('1 Dm_Cm'!CL5="","",'1 Dm_Cm'!CL5)</f>
        <v/>
      </c>
      <c r="CL2" s="147" t="str">
        <f>IF('1 Dm_Cm'!CM5="","",'1 Dm_Cm'!CM5)</f>
        <v/>
      </c>
      <c r="CM2" s="147" t="str">
        <f>IF('1 Dm_Cm'!CN5="","",'1 Dm_Cm'!CN5)</f>
        <v/>
      </c>
      <c r="CN2" s="147" t="str">
        <f>IF('1 Dm_Cm'!CO5="","",'1 Dm_Cm'!CO5)</f>
        <v/>
      </c>
      <c r="CO2" s="147" t="str">
        <f>IF('1 Dm_Cm'!CP5="","",'1 Dm_Cm'!CP5)</f>
        <v/>
      </c>
      <c r="CP2" s="147" t="str">
        <f>IF('1 Dm_Cm'!CQ5="","",'1 Dm_Cm'!CQ5)</f>
        <v/>
      </c>
      <c r="CQ2" s="147" t="str">
        <f>IF('1 Dm_Cm'!CR5="","",'1 Dm_Cm'!CR5)</f>
        <v/>
      </c>
      <c r="CR2" s="147" t="str">
        <f>IF('1 Dm_Cm'!CS5="","",'1 Dm_Cm'!CS5)</f>
        <v/>
      </c>
      <c r="CS2" s="147" t="str">
        <f>IF('1 Dm_Cm'!CT5="","",'1 Dm_Cm'!CT5)</f>
        <v/>
      </c>
      <c r="CT2" s="147" t="str">
        <f>IF('1 Dm_Cm'!CU5="","",'1 Dm_Cm'!CU5)</f>
        <v/>
      </c>
      <c r="CU2" s="147" t="str">
        <f>IF('1 Dm_Cm'!CV5="","",'1 Dm_Cm'!CV5)</f>
        <v/>
      </c>
      <c r="CV2" s="147" t="str">
        <f>IF('1 Dm_Cm'!CW5="","",'1 Dm_Cm'!CW5)</f>
        <v/>
      </c>
      <c r="CW2" s="147" t="str">
        <f>IF('1 Dm_Cm'!CX5="","",'1 Dm_Cm'!CX5)</f>
        <v/>
      </c>
      <c r="CX2" s="147" t="str">
        <f>IF('1 Dm_Cm'!CY5="","",'1 Dm_Cm'!CY5)</f>
        <v/>
      </c>
      <c r="CY2" s="147" t="str">
        <f>IF('1 Dm_Cm'!CZ5="","",'1 Dm_Cm'!CZ5)</f>
        <v/>
      </c>
      <c r="CZ2" s="147" t="str">
        <f>IF('1 Dm_Cm'!DA5="","",'1 Dm_Cm'!DA5)</f>
        <v/>
      </c>
      <c r="DA2" s="147" t="str">
        <f>IF('1 Dm_Cm'!DB5="","",'1 Dm_Cm'!DB5)</f>
        <v/>
      </c>
      <c r="DB2" s="147" t="str">
        <f>IF('1 Dm_Cm'!DC5="","",'1 Dm_Cm'!DC5)</f>
        <v/>
      </c>
    </row>
    <row r="3" spans="1:16383" s="151" customFormat="1" ht="13.2" customHeight="1" x14ac:dyDescent="0.2">
      <c r="A3" s="148" t="s">
        <v>141</v>
      </c>
      <c r="B3" s="149" t="s">
        <v>89</v>
      </c>
      <c r="C3" s="150"/>
      <c r="D3" s="150">
        <f>IF('2 Cargos Fijo y Variable'!D4="","",'2 Cargos Fijo y Variable'!D4)</f>
        <v>7880.0712032851097</v>
      </c>
      <c r="E3" s="150">
        <f>IF('2 Cargos Fijo y Variable'!E4="","",'2 Cargos Fijo y Variable'!E4)</f>
        <v>7880.0712032851097</v>
      </c>
      <c r="F3" s="150">
        <f>IF('2 Cargos Fijo y Variable'!F4="","",'2 Cargos Fijo y Variable'!F4)</f>
        <v>7883.0332248605955</v>
      </c>
      <c r="G3" s="150">
        <f>IF('2 Cargos Fijo y Variable'!G4="","",'2 Cargos Fijo y Variable'!G4)</f>
        <v>5278.2908132364246</v>
      </c>
      <c r="H3" s="150">
        <f>IF('2 Cargos Fijo y Variable'!H4="","",'2 Cargos Fijo y Variable'!H4)</f>
        <v>5285.5417813088043</v>
      </c>
      <c r="I3" s="150">
        <f>IF('2 Cargos Fijo y Variable'!I4="","",'2 Cargos Fijo y Variable'!I4)</f>
        <v>5285.5417813088043</v>
      </c>
      <c r="J3" s="150">
        <f>IF('2 Cargos Fijo y Variable'!J4="","",'2 Cargos Fijo y Variable'!J4)</f>
        <v>5294.0812604763496</v>
      </c>
      <c r="K3" s="150">
        <f>IF('2 Cargos Fijo y Variable'!K4="","",'2 Cargos Fijo y Variable'!K4)</f>
        <v>5292.1778350407158</v>
      </c>
      <c r="L3" s="150">
        <f>IF('2 Cargos Fijo y Variable'!L4="","",'2 Cargos Fijo y Variable'!L4)</f>
        <v>5298.3981078373945</v>
      </c>
      <c r="M3" s="150">
        <f>IF('2 Cargos Fijo y Variable'!M4="","",'2 Cargos Fijo y Variable'!M4)</f>
        <v>5303.7101173338224</v>
      </c>
      <c r="N3" s="150">
        <f>IF('2 Cargos Fijo y Variable'!N4="","",'2 Cargos Fijo y Variable'!N4)</f>
        <v>5307.9351880467939</v>
      </c>
      <c r="O3" s="150">
        <f>IF('2 Cargos Fijo y Variable'!O4="","",'2 Cargos Fijo y Variable'!O4)</f>
        <v>5032.2291856765778</v>
      </c>
      <c r="P3" s="150">
        <f>IF('2 Cargos Fijo y Variable'!P4="","",'2 Cargos Fijo y Variable'!P4)</f>
        <v>5032.2291856765778</v>
      </c>
      <c r="Q3" s="150">
        <f>IF('2 Cargos Fijo y Variable'!Q4="","",'2 Cargos Fijo y Variable'!Q4)</f>
        <v>4524.6724287091838</v>
      </c>
      <c r="R3" s="150">
        <f>IF('2 Cargos Fijo y Variable'!R4="","",'2 Cargos Fijo y Variable'!R4)</f>
        <v>4526.2796244991096</v>
      </c>
      <c r="S3" s="150">
        <f>'2 Cargos Fijo y Variable'!S4</f>
        <v>4533.0917254737014</v>
      </c>
      <c r="T3" s="150">
        <f>'2 Cargos Fijo y Variable'!T4</f>
        <v>4427.6236402838394</v>
      </c>
      <c r="U3" s="150">
        <f>'2 Cargos Fijo y Variable'!U4</f>
        <v>4426.3148606006926</v>
      </c>
      <c r="V3" s="150">
        <f>'2 Cargos Fijo y Variable'!V4</f>
        <v>4423.9102046743456</v>
      </c>
      <c r="W3" s="150">
        <f>'2 Cargos Fijo y Variable'!W4</f>
        <v>4444.7025826363142</v>
      </c>
      <c r="X3" s="150">
        <f>'2 Cargos Fijo y Variable'!X4</f>
        <v>4465.5926847747041</v>
      </c>
      <c r="Y3" s="150">
        <f>'2 Cargos Fijo y Variable'!Y4</f>
        <v>4486.5809703931445</v>
      </c>
      <c r="Z3" s="150">
        <f>'2 Cargos Fijo y Variable'!Z4</f>
        <v>4507.6679009539921</v>
      </c>
      <c r="AA3" s="150">
        <f>'2 Cargos Fijo y Variable'!AA4</f>
        <v>4528.8539400884756</v>
      </c>
      <c r="AB3" s="150">
        <f>'2 Cargos Fijo y Variable'!AB4</f>
        <v>4550.1395536068912</v>
      </c>
      <c r="AC3" s="150">
        <f>'2 Cargos Fijo y Variable'!AC4</f>
        <v>4571.5252095088435</v>
      </c>
      <c r="AD3" s="150">
        <f>'2 Cargos Fijo y Variable'!AD4</f>
        <v>4593.0113779935346</v>
      </c>
      <c r="AE3" s="150">
        <f>'2 Cargos Fijo y Variable'!AE4</f>
        <v>4614.5985314701038</v>
      </c>
      <c r="AF3" s="150">
        <f>'2 Cargos Fijo y Variable'!AF4</f>
        <v>4636.287144568013</v>
      </c>
      <c r="AG3" s="150">
        <f>'2 Cargos Fijo y Variable'!AG4</f>
        <v>4658.0776941474824</v>
      </c>
      <c r="AH3" s="150">
        <f>'2 Cargos Fijo y Variable'!AH4</f>
        <v>4679.9706593099754</v>
      </c>
      <c r="AI3" s="150">
        <f>'2 Cargos Fijo y Variable'!AI4</f>
        <v>4701.9665214087318</v>
      </c>
      <c r="AJ3" s="150">
        <f>'2 Cargos Fijo y Variable'!AJ4</f>
        <v>4724.0657640593527</v>
      </c>
      <c r="AK3" s="150">
        <f>'2 Cargos Fijo y Variable'!AK4</f>
        <v>4759.4962572897985</v>
      </c>
      <c r="AL3" s="150">
        <f>'2 Cargos Fijo y Variable'!AL4</f>
        <v>4795.1924792194723</v>
      </c>
      <c r="AM3" s="150">
        <f>'2 Cargos Fijo y Variable'!AM4</f>
        <v>4831.1564228136185</v>
      </c>
      <c r="AN3" s="150">
        <f>'2 Cargos Fijo y Variable'!AN4</f>
        <v>4867.3900959847206</v>
      </c>
      <c r="AO3" s="150">
        <f>'2 Cargos Fijo y Variable'!AO4</f>
        <v>4903.8955217046059</v>
      </c>
      <c r="AP3" s="150">
        <f>'2 Cargos Fijo y Variable'!AP4</f>
        <v>4940.6747381173909</v>
      </c>
      <c r="AQ3" s="150">
        <f>'2 Cargos Fijo y Variable'!AQ4</f>
        <v>4986.1289457080711</v>
      </c>
      <c r="AR3" s="150">
        <f>'2 Cargos Fijo y Variable'!AR4</f>
        <v>5032.0013320085855</v>
      </c>
      <c r="AS3" s="150">
        <f>'2 Cargos Fijo y Variable'!AS4</f>
        <v>5078.295744263065</v>
      </c>
      <c r="AT3" s="150">
        <f>'2 Cargos Fijo y Variable'!AT4</f>
        <v>5125.016065110286</v>
      </c>
      <c r="AU3" s="150">
        <f>IF('2 Cargos Fijo y Variable'!AU4="","",'2 Cargos Fijo y Variable'!AU4)</f>
        <v>5172.1662129093011</v>
      </c>
      <c r="AV3" s="150">
        <f>IF('2 Cargos Fijo y Variable'!AV4="","",'2 Cargos Fijo y Variable'!AV4)</f>
        <v>5219.7501420680674</v>
      </c>
      <c r="AW3" s="150">
        <f>IF('2 Cargos Fijo y Variable'!AW4="","",'2 Cargos Fijo y Variable'!AW4)</f>
        <v>5267.7718433750942</v>
      </c>
      <c r="AX3" s="150">
        <f>IF('2 Cargos Fijo y Variable'!AX4="","",'2 Cargos Fijo y Variable'!AX4)</f>
        <v>5316.2353443341453</v>
      </c>
      <c r="AY3" s="150">
        <f>IF('2 Cargos Fijo y Variable'!AY4="","",'2 Cargos Fijo y Variable'!AY4)</f>
        <v>5374.7139331218204</v>
      </c>
      <c r="AZ3" s="150">
        <f>IF('2 Cargos Fijo y Variable'!AZ4="","",'2 Cargos Fijo y Variable'!AZ4)</f>
        <v>5433.8357863861602</v>
      </c>
      <c r="BA3" s="150">
        <f>IF('2 Cargos Fijo y Variable'!BA4="","",'2 Cargos Fijo y Variable'!BA4)</f>
        <v>5493.6079800364078</v>
      </c>
      <c r="BB3" s="150">
        <f>IF('2 Cargos Fijo y Variable'!BB4="","",'2 Cargos Fijo y Variable'!BB4)</f>
        <v>5554.0376678168077</v>
      </c>
      <c r="BC3" s="150">
        <f>IF('2 Cargos Fijo y Variable'!BC4="","",'2 Cargos Fijo y Variable'!BC4)</f>
        <v>6605.1348143607229</v>
      </c>
      <c r="BD3" s="150">
        <f>IF('2 Cargos Fijo y Variable'!BD4="","",'2 Cargos Fijo y Variable'!BD4)</f>
        <v>6665.9020546528418</v>
      </c>
      <c r="BE3" s="150">
        <f>IF('2 Cargos Fijo y Variable'!BE4="","",'2 Cargos Fijo y Variable'!BE4)</f>
        <v>6227.2283535556489</v>
      </c>
      <c r="BF3" s="150">
        <f>IF('2 Cargos Fijo y Variable'!BF4="","",'2 Cargos Fijo y Variable'!BF4)</f>
        <v>6284.5188544083612</v>
      </c>
      <c r="BG3" s="150">
        <f>IF('2 Cargos Fijo y Variable'!BG4="","",'2 Cargos Fijo y Variable'!BG4)</f>
        <v>6342.3364278689187</v>
      </c>
      <c r="BH3" s="150">
        <f>IF('2 Cargos Fijo y Variable'!BH4="","",'2 Cargos Fijo y Variable'!BH4)</f>
        <v>6400.6859230053133</v>
      </c>
      <c r="BI3" s="150">
        <f>IF('2 Cargos Fijo y Variable'!BI4="","",'2 Cargos Fijo y Variable'!BI4)</f>
        <v>6459.5722334969623</v>
      </c>
      <c r="BJ3" s="150">
        <f>IF('2 Cargos Fijo y Variable'!BJ4="","",'2 Cargos Fijo y Variable'!BJ4)</f>
        <v>6519.0002980451354</v>
      </c>
      <c r="BK3" s="150">
        <f>IF('2 Cargos Fijo y Variable'!BK4="","",'2 Cargos Fijo y Variable'!BK4)</f>
        <v>6578.975100787151</v>
      </c>
      <c r="BL3" s="150">
        <f>IF('2 Cargos Fijo y Variable'!BL4="","",'2 Cargos Fijo y Variable'!BL4)</f>
        <v>6639.5016717143935</v>
      </c>
      <c r="BM3" s="150">
        <f>IF('2 Cargos Fijo y Variable'!BM4="","",'2 Cargos Fijo y Variable'!BM4)</f>
        <v>6772.2917051486811</v>
      </c>
      <c r="BN3" s="150">
        <f>IF('2 Cargos Fijo y Variable'!BN4="","",'2 Cargos Fijo y Variable'!BN4)</f>
        <v>6907.7375392516551</v>
      </c>
      <c r="BO3" s="150">
        <f>IF('2 Cargos Fijo y Variable'!BO4="","",'2 Cargos Fijo y Variable'!BO4)</f>
        <v>7101.1541903507014</v>
      </c>
      <c r="BP3" s="150">
        <f>IF('2 Cargos Fijo y Variable'!BP4="","",'2 Cargos Fijo y Variable'!BP4)</f>
        <v>7299.9865076805208</v>
      </c>
      <c r="BQ3" s="150">
        <f>IF('2 Cargos Fijo y Variable'!BQ4="","",'2 Cargos Fijo y Variable'!BQ4)</f>
        <v>7445.9862378341313</v>
      </c>
      <c r="BR3" s="150">
        <f>IF('2 Cargos Fijo y Variable'!BR4="","",'2 Cargos Fijo y Variable'!BR4)</f>
        <v>7594.9059625908139</v>
      </c>
      <c r="BS3" s="150">
        <f>IF('2 Cargos Fijo y Variable'!BS4="","",'2 Cargos Fijo y Variable'!BS4)</f>
        <v>7746.8040818426307</v>
      </c>
      <c r="BT3" s="150">
        <f>IF('2 Cargos Fijo y Variable'!BT4="","",'2 Cargos Fijo y Variable'!BT4)</f>
        <v>7901.7401634794833</v>
      </c>
      <c r="BU3" s="150">
        <f>IF('2 Cargos Fijo y Variable'!BU4="","",'2 Cargos Fijo y Variable'!BU4)</f>
        <v>8059.7749667490734</v>
      </c>
      <c r="BV3" s="150">
        <f>IF('2 Cargos Fijo y Variable'!BV4="","",'2 Cargos Fijo y Variable'!BV4)</f>
        <v>8220.9704660840544</v>
      </c>
      <c r="BW3" s="150">
        <f>IF('2 Cargos Fijo y Variable'!BW4="","",'2 Cargos Fijo y Variable'!BW4)</f>
        <v>8385.3898754057354</v>
      </c>
      <c r="BX3" s="150">
        <f>IF('2 Cargos Fijo y Variable'!BX4="","",'2 Cargos Fijo y Variable'!BX4)</f>
        <v>8553.0976729138511</v>
      </c>
      <c r="BY3" s="150">
        <f>IF('2 Cargos Fijo y Variable'!BY4="","",'2 Cargos Fijo y Variable'!BY4)</f>
        <v>8664.287942661731</v>
      </c>
      <c r="BZ3" s="150">
        <f>IF('2 Cargos Fijo y Variable'!BZ4="","",'2 Cargos Fijo y Variable'!BZ4)</f>
        <v>8743.9993917342199</v>
      </c>
      <c r="CA3" s="150">
        <f>IF('2 Cargos Fijo y Variable'!CA4="","",'2 Cargos Fijo y Variable'!CA4)</f>
        <v>8824.4441861381747</v>
      </c>
      <c r="CB3" s="150">
        <f>IF('2 Cargos Fijo y Variable'!CB4="","",'2 Cargos Fijo y Variable'!CB4)</f>
        <v>8905.6290726506468</v>
      </c>
      <c r="CC3" s="150">
        <f>IF('2 Cargos Fijo y Variable'!CC4="","",'2 Cargos Fijo y Variable'!CC4)</f>
        <v>8923.4403307959474</v>
      </c>
      <c r="CD3" s="150">
        <f>IF('2 Cargos Fijo y Variable'!CD4="","",'2 Cargos Fijo y Variable'!CD4)</f>
        <v>8941.2872114575384</v>
      </c>
      <c r="CE3" s="150">
        <f>IF('2 Cargos Fijo y Variable'!CE4="","",'2 Cargos Fijo y Variable'!CE4)</f>
        <v>8985.9936475148261</v>
      </c>
      <c r="CF3" s="150">
        <f>IF('2 Cargos Fijo y Variable'!CF4="","",'2 Cargos Fijo y Variable'!CF4)</f>
        <v>9030.9236157523992</v>
      </c>
      <c r="CG3" s="150">
        <f>IF('2 Cargos Fijo y Variable'!CG4="","",'2 Cargos Fijo y Variable'!CG4)</f>
        <v>9114.0081130173221</v>
      </c>
      <c r="CH3" s="150">
        <f>IF('2 Cargos Fijo y Variable'!CH4="","",'2 Cargos Fijo y Variable'!CH4)</f>
        <v>9197.8569876570818</v>
      </c>
      <c r="CI3" s="150" t="e">
        <f>IF('2 Cargos Fijo y Variable'!CI4="","",'2 Cargos Fijo y Variable'!CI4)</f>
        <v>#VALUE!</v>
      </c>
      <c r="CJ3" s="150" t="e">
        <f>IF('2 Cargos Fijo y Variable'!CJ4="","",'2 Cargos Fijo y Variable'!CJ4)</f>
        <v>#VALUE!</v>
      </c>
      <c r="CK3" s="150" t="e">
        <f>IF('2 Cargos Fijo y Variable'!CK4="","",'2 Cargos Fijo y Variable'!CK4)</f>
        <v>#VALUE!</v>
      </c>
      <c r="CL3" s="150" t="e">
        <f>IF('2 Cargos Fijo y Variable'!CL4="","",'2 Cargos Fijo y Variable'!CL4)</f>
        <v>#VALUE!</v>
      </c>
      <c r="CM3" s="150" t="e">
        <f>IF('2 Cargos Fijo y Variable'!CM4="","",'2 Cargos Fijo y Variable'!CM4)</f>
        <v>#VALUE!</v>
      </c>
      <c r="CN3" s="150" t="e">
        <f>IF('2 Cargos Fijo y Variable'!CN4="","",'2 Cargos Fijo y Variable'!CN4)</f>
        <v>#VALUE!</v>
      </c>
      <c r="CO3" s="150" t="e">
        <f>IF('2 Cargos Fijo y Variable'!CO4="","",'2 Cargos Fijo y Variable'!CO4)</f>
        <v>#VALUE!</v>
      </c>
      <c r="CP3" s="150" t="e">
        <f>IF('2 Cargos Fijo y Variable'!CP4="","",'2 Cargos Fijo y Variable'!CP4)</f>
        <v>#VALUE!</v>
      </c>
      <c r="CQ3" s="150" t="e">
        <f>IF('2 Cargos Fijo y Variable'!CQ4="","",'2 Cargos Fijo y Variable'!CQ4)</f>
        <v>#VALUE!</v>
      </c>
      <c r="CR3" s="150" t="e">
        <f>IF('2 Cargos Fijo y Variable'!CR4="","",'2 Cargos Fijo y Variable'!CR4)</f>
        <v>#VALUE!</v>
      </c>
      <c r="CS3" s="150" t="e">
        <f>IF('2 Cargos Fijo y Variable'!CS4="","",'2 Cargos Fijo y Variable'!CS4)</f>
        <v>#VALUE!</v>
      </c>
      <c r="CT3" s="150" t="e">
        <f>IF('2 Cargos Fijo y Variable'!CT4="","",'2 Cargos Fijo y Variable'!CT4)</f>
        <v>#VALUE!</v>
      </c>
      <c r="CU3" s="150" t="e">
        <f>IF('2 Cargos Fijo y Variable'!CU4="","",'2 Cargos Fijo y Variable'!CU4)</f>
        <v>#VALUE!</v>
      </c>
      <c r="CV3" s="150" t="e">
        <f>IF('2 Cargos Fijo y Variable'!CV4="","",'2 Cargos Fijo y Variable'!CV4)</f>
        <v>#VALUE!</v>
      </c>
      <c r="CW3" s="150" t="e">
        <f>IF('2 Cargos Fijo y Variable'!CW4="","",'2 Cargos Fijo y Variable'!CW4)</f>
        <v>#VALUE!</v>
      </c>
      <c r="CX3" s="150" t="e">
        <f>IF('2 Cargos Fijo y Variable'!CX4="","",'2 Cargos Fijo y Variable'!CX4)</f>
        <v>#VALUE!</v>
      </c>
      <c r="CY3" s="150" t="e">
        <f>IF('2 Cargos Fijo y Variable'!CY4="","",'2 Cargos Fijo y Variable'!CY4)</f>
        <v>#VALUE!</v>
      </c>
      <c r="CZ3" s="150" t="e">
        <f>IF('2 Cargos Fijo y Variable'!CZ4="","",'2 Cargos Fijo y Variable'!CZ4)</f>
        <v>#VALUE!</v>
      </c>
      <c r="DA3" s="150" t="e">
        <f>IF('2 Cargos Fijo y Variable'!DA4="","",'2 Cargos Fijo y Variable'!DA4)</f>
        <v>#VALUE!</v>
      </c>
      <c r="DB3" s="150" t="e">
        <f>IF('2 Cargos Fijo y Variable'!DB4="","",'2 Cargos Fijo y Variable'!DB4)</f>
        <v>#VALUE!</v>
      </c>
      <c r="HA3" s="152"/>
      <c r="HB3" s="152"/>
      <c r="HC3" s="152"/>
      <c r="HD3" s="152"/>
      <c r="HE3" s="152"/>
      <c r="HF3" s="152"/>
      <c r="HG3" s="152"/>
      <c r="HH3" s="152"/>
      <c r="HI3" s="152"/>
      <c r="HJ3" s="152"/>
      <c r="HK3" s="152"/>
      <c r="HL3" s="152"/>
      <c r="HM3" s="152"/>
      <c r="HN3" s="152"/>
      <c r="HO3" s="152"/>
      <c r="HP3" s="152"/>
      <c r="HQ3" s="152"/>
      <c r="HR3" s="152"/>
      <c r="HS3" s="152"/>
      <c r="HT3" s="152"/>
      <c r="HU3" s="152"/>
      <c r="HV3" s="152"/>
      <c r="HW3" s="152"/>
      <c r="HX3" s="152"/>
      <c r="HY3" s="152"/>
      <c r="HZ3" s="152"/>
      <c r="IA3" s="152"/>
      <c r="IB3" s="152"/>
      <c r="IC3" s="152"/>
      <c r="ID3" s="152"/>
      <c r="IE3" s="152"/>
    </row>
    <row r="4" spans="1:16383" s="151" customFormat="1" ht="13.2" customHeight="1" x14ac:dyDescent="0.2">
      <c r="A4" s="148" t="s">
        <v>142</v>
      </c>
      <c r="B4" s="149" t="s">
        <v>89</v>
      </c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50"/>
      <c r="Q4" s="150"/>
      <c r="R4" s="150"/>
      <c r="S4" s="150">
        <f>'2 Cargos Fijo y Variable'!S5</f>
        <v>4533.0917254737014</v>
      </c>
      <c r="T4" s="150">
        <f>'2 Cargos Fijo y Variable'!T5</f>
        <v>4427.6236402838394</v>
      </c>
      <c r="U4" s="150">
        <f>'2 Cargos Fijo y Variable'!U5</f>
        <v>4426.3148606006926</v>
      </c>
      <c r="V4" s="150">
        <f>'2 Cargos Fijo y Variable'!V5</f>
        <v>4423.9102046743456</v>
      </c>
      <c r="W4" s="150">
        <f>'2 Cargos Fijo y Variable'!W5</f>
        <v>4444.7025826363142</v>
      </c>
      <c r="X4" s="150">
        <f>'2 Cargos Fijo y Variable'!X5</f>
        <v>4465.5926847747041</v>
      </c>
      <c r="Y4" s="150">
        <f>'2 Cargos Fijo y Variable'!Y5</f>
        <v>4486.5809703931445</v>
      </c>
      <c r="Z4" s="150">
        <f>'2 Cargos Fijo y Variable'!Z5</f>
        <v>4507.6679009539921</v>
      </c>
      <c r="AA4" s="150">
        <f>'2 Cargos Fijo y Variable'!AA5</f>
        <v>4528.8539400884756</v>
      </c>
      <c r="AB4" s="150">
        <f>'2 Cargos Fijo y Variable'!AB5</f>
        <v>4550.1395536068912</v>
      </c>
      <c r="AC4" s="150">
        <f>'2 Cargos Fijo y Variable'!AC5</f>
        <v>4571.5252095088435</v>
      </c>
      <c r="AD4" s="150">
        <f>'2 Cargos Fijo y Variable'!AD5</f>
        <v>4593.0113779935346</v>
      </c>
      <c r="AE4" s="150">
        <f>'2 Cargos Fijo y Variable'!AE5</f>
        <v>4614.5985314701038</v>
      </c>
      <c r="AF4" s="150">
        <f>'2 Cargos Fijo y Variable'!AF5</f>
        <v>4636.287144568013</v>
      </c>
      <c r="AG4" s="150">
        <f>'2 Cargos Fijo y Variable'!AG5</f>
        <v>4658.0776941474824</v>
      </c>
      <c r="AH4" s="150">
        <f>'2 Cargos Fijo y Variable'!AH5</f>
        <v>4679.9706593099754</v>
      </c>
      <c r="AI4" s="150">
        <f>'2 Cargos Fijo y Variable'!AI5</f>
        <v>4701.9665214087318</v>
      </c>
      <c r="AJ4" s="150">
        <f>'2 Cargos Fijo y Variable'!AJ5</f>
        <v>4724.0657640593527</v>
      </c>
      <c r="AK4" s="150">
        <f>'2 Cargos Fijo y Variable'!AK5</f>
        <v>4759.4962572897985</v>
      </c>
      <c r="AL4" s="150">
        <f>'2 Cargos Fijo y Variable'!AL5</f>
        <v>4795.1924792194723</v>
      </c>
      <c r="AM4" s="150">
        <f>'2 Cargos Fijo y Variable'!AM5</f>
        <v>4831.1564228136185</v>
      </c>
      <c r="AN4" s="150">
        <f>'2 Cargos Fijo y Variable'!AN5</f>
        <v>4867.3900959847206</v>
      </c>
      <c r="AO4" s="150">
        <f>'2 Cargos Fijo y Variable'!AO5</f>
        <v>4903.8955217046059</v>
      </c>
      <c r="AP4" s="150">
        <f>'2 Cargos Fijo y Variable'!AP5</f>
        <v>4940.6747381173909</v>
      </c>
      <c r="AQ4" s="150">
        <f>'2 Cargos Fijo y Variable'!AQ5</f>
        <v>4986.1289457080711</v>
      </c>
      <c r="AR4" s="150">
        <f>'2 Cargos Fijo y Variable'!AR5</f>
        <v>5032.0013320085855</v>
      </c>
      <c r="AS4" s="150">
        <f>'2 Cargos Fijo y Variable'!AS5</f>
        <v>5078.295744263065</v>
      </c>
      <c r="AT4" s="150">
        <f>'2 Cargos Fijo y Variable'!AT5</f>
        <v>5125.016065110286</v>
      </c>
      <c r="AU4" s="150">
        <f>'2 Cargos Fijo y Variable'!AU5</f>
        <v>5172.1662129093011</v>
      </c>
      <c r="AV4" s="150">
        <f>'2 Cargos Fijo y Variable'!AV5</f>
        <v>5219.7501420680674</v>
      </c>
      <c r="AW4" s="150">
        <f>'2 Cargos Fijo y Variable'!AW5</f>
        <v>5267.7718433750942</v>
      </c>
      <c r="AX4" s="150">
        <f>'2 Cargos Fijo y Variable'!AX5</f>
        <v>5316.2353443341453</v>
      </c>
      <c r="AY4" s="150">
        <f>'2 Cargos Fijo y Variable'!AY5</f>
        <v>5374.7139331218204</v>
      </c>
      <c r="AZ4" s="150">
        <f>'2 Cargos Fijo y Variable'!AZ5</f>
        <v>5433.8357863861602</v>
      </c>
      <c r="BA4" s="150">
        <f>'2 Cargos Fijo y Variable'!BA5</f>
        <v>5493.6079800364078</v>
      </c>
      <c r="BB4" s="150">
        <f>'2 Cargos Fijo y Variable'!BB5</f>
        <v>5554.0376678168077</v>
      </c>
      <c r="BC4" s="150">
        <f>'2 Cargos Fijo y Variable'!BC5</f>
        <v>6105.1348143607229</v>
      </c>
      <c r="BD4" s="150">
        <f>'2 Cargos Fijo y Variable'!BD5</f>
        <v>6665.9020546528427</v>
      </c>
      <c r="BE4" s="150">
        <f>'2 Cargos Fijo y Variable'!BE5</f>
        <v>6227.2283535556498</v>
      </c>
      <c r="BF4" s="150">
        <f>'2 Cargos Fijo y Variable'!BF5</f>
        <v>6284.5188544083621</v>
      </c>
      <c r="BG4" s="150">
        <f>'2 Cargos Fijo y Variable'!BG5</f>
        <v>6342.3364278689196</v>
      </c>
      <c r="BH4" s="150">
        <f>'2 Cargos Fijo y Variable'!BH5</f>
        <v>6400.6859230053142</v>
      </c>
      <c r="BI4" s="150">
        <f>'2 Cargos Fijo y Variable'!BI5</f>
        <v>6459.5722334969641</v>
      </c>
      <c r="BJ4" s="150">
        <f>'2 Cargos Fijo y Variable'!BJ5</f>
        <v>6519.0002980451372</v>
      </c>
      <c r="BK4" s="150">
        <f>'2 Cargos Fijo y Variable'!BK5</f>
        <v>6578.9751007871528</v>
      </c>
      <c r="BL4" s="150">
        <f>'2 Cargos Fijo y Variable'!BL5</f>
        <v>6639.5016717143953</v>
      </c>
      <c r="BM4" s="150">
        <f>'2 Cargos Fijo y Variable'!BM5</f>
        <v>6772.2917051486829</v>
      </c>
      <c r="BN4" s="150">
        <f>'2 Cargos Fijo y Variable'!BN5</f>
        <v>6907.7375392516569</v>
      </c>
      <c r="BO4" s="150">
        <f>'2 Cargos Fijo y Variable'!BO5</f>
        <v>7101.1541903507032</v>
      </c>
      <c r="BP4" s="150">
        <f>'2 Cargos Fijo y Variable'!BP5</f>
        <v>7299.9865076805227</v>
      </c>
      <c r="BQ4" s="150">
        <f>'2 Cargos Fijo y Variable'!BQ5</f>
        <v>7445.9862378341331</v>
      </c>
      <c r="BR4" s="150">
        <f>'2 Cargos Fijo y Variable'!BR5</f>
        <v>7594.9059625908158</v>
      </c>
      <c r="BS4" s="150">
        <f>'2 Cargos Fijo y Variable'!BS5</f>
        <v>7746.8040818426325</v>
      </c>
      <c r="BT4" s="150">
        <f>'2 Cargos Fijo y Variable'!BT5</f>
        <v>7901.7401634794851</v>
      </c>
      <c r="BU4" s="150">
        <f>'2 Cargos Fijo y Variable'!BU5</f>
        <v>8059.7749667490752</v>
      </c>
      <c r="BV4" s="150">
        <f>'2 Cargos Fijo y Variable'!BV5</f>
        <v>8220.9704660840562</v>
      </c>
      <c r="BW4" s="150">
        <f>'2 Cargos Fijo y Variable'!BW5</f>
        <v>8385.3898754057373</v>
      </c>
      <c r="BX4" s="150">
        <f>'2 Cargos Fijo y Variable'!BX5</f>
        <v>8553.0976729138529</v>
      </c>
      <c r="BY4" s="150">
        <f>'2 Cargos Fijo y Variable'!BY5</f>
        <v>8664.2879426617328</v>
      </c>
      <c r="BZ4" s="150">
        <f>'2 Cargos Fijo y Variable'!BZ5</f>
        <v>8743.9993917342217</v>
      </c>
      <c r="CA4" s="150">
        <f>'2 Cargos Fijo y Variable'!CA5</f>
        <v>8824.4441861381765</v>
      </c>
      <c r="CB4" s="150">
        <f>'2 Cargos Fijo y Variable'!CB5</f>
        <v>8905.6290726506486</v>
      </c>
      <c r="CC4" s="150">
        <f>'2 Cargos Fijo y Variable'!CC5</f>
        <v>8923.4403307959492</v>
      </c>
      <c r="CD4" s="150">
        <f>'2 Cargos Fijo y Variable'!CD5</f>
        <v>8941.2872114575403</v>
      </c>
      <c r="CE4" s="150">
        <f>'2 Cargos Fijo y Variable'!CE5</f>
        <v>8985.9936475148279</v>
      </c>
      <c r="CF4" s="150">
        <f>'2 Cargos Fijo y Variable'!CF5</f>
        <v>9030.923615752401</v>
      </c>
      <c r="CG4" s="150">
        <f>'2 Cargos Fijo y Variable'!CG5</f>
        <v>9114.0081130173239</v>
      </c>
      <c r="CH4" s="150">
        <f>'2 Cargos Fijo y Variable'!CH5</f>
        <v>9197.8569876570837</v>
      </c>
      <c r="CI4" s="150" t="e">
        <f>'2 Cargos Fijo y Variable'!CI5</f>
        <v>#VALUE!</v>
      </c>
      <c r="CJ4" s="150" t="e">
        <f>'2 Cargos Fijo y Variable'!CJ5</f>
        <v>#VALUE!</v>
      </c>
      <c r="CK4" s="150" t="e">
        <f>'2 Cargos Fijo y Variable'!CK5</f>
        <v>#VALUE!</v>
      </c>
      <c r="CL4" s="150" t="e">
        <f>'2 Cargos Fijo y Variable'!CL5</f>
        <v>#VALUE!</v>
      </c>
      <c r="CM4" s="150" t="e">
        <f>'2 Cargos Fijo y Variable'!CM5</f>
        <v>#VALUE!</v>
      </c>
      <c r="CN4" s="150" t="e">
        <f>'2 Cargos Fijo y Variable'!CN5</f>
        <v>#VALUE!</v>
      </c>
      <c r="CO4" s="150" t="e">
        <f>'2 Cargos Fijo y Variable'!CO5</f>
        <v>#VALUE!</v>
      </c>
      <c r="CP4" s="150" t="e">
        <f>'2 Cargos Fijo y Variable'!CP5</f>
        <v>#VALUE!</v>
      </c>
      <c r="CQ4" s="150" t="e">
        <f>'2 Cargos Fijo y Variable'!CQ5</f>
        <v>#VALUE!</v>
      </c>
      <c r="CR4" s="150" t="e">
        <f>'2 Cargos Fijo y Variable'!CR5</f>
        <v>#VALUE!</v>
      </c>
      <c r="CS4" s="150" t="e">
        <f>'2 Cargos Fijo y Variable'!CS5</f>
        <v>#VALUE!</v>
      </c>
      <c r="CT4" s="150" t="e">
        <f>'2 Cargos Fijo y Variable'!CT5</f>
        <v>#VALUE!</v>
      </c>
      <c r="CU4" s="150" t="e">
        <f>'2 Cargos Fijo y Variable'!CU5</f>
        <v>#VALUE!</v>
      </c>
      <c r="CV4" s="150" t="e">
        <f>'2 Cargos Fijo y Variable'!CV5</f>
        <v>#VALUE!</v>
      </c>
      <c r="CW4" s="150" t="e">
        <f>'2 Cargos Fijo y Variable'!CW5</f>
        <v>#VALUE!</v>
      </c>
      <c r="CX4" s="150" t="e">
        <f>'2 Cargos Fijo y Variable'!CX5</f>
        <v>#VALUE!</v>
      </c>
      <c r="CY4" s="150" t="e">
        <f>'2 Cargos Fijo y Variable'!CY5</f>
        <v>#VALUE!</v>
      </c>
      <c r="CZ4" s="150" t="e">
        <f>'2 Cargos Fijo y Variable'!CZ5</f>
        <v>#VALUE!</v>
      </c>
      <c r="DA4" s="150" t="e">
        <f>'2 Cargos Fijo y Variable'!DA5</f>
        <v>#VALUE!</v>
      </c>
      <c r="DB4" s="150" t="e">
        <f>'2 Cargos Fijo y Variable'!DB5</f>
        <v>#VALUE!</v>
      </c>
      <c r="HA4" s="152"/>
      <c r="HB4" s="152"/>
      <c r="HC4" s="152"/>
      <c r="HD4" s="152"/>
      <c r="HE4" s="152"/>
      <c r="HF4" s="152"/>
      <c r="HG4" s="152"/>
      <c r="HH4" s="152"/>
      <c r="HI4" s="152"/>
      <c r="HJ4" s="152"/>
      <c r="HK4" s="152"/>
      <c r="HL4" s="152"/>
      <c r="HM4" s="152"/>
      <c r="HN4" s="152"/>
      <c r="HO4" s="152"/>
      <c r="HP4" s="152"/>
      <c r="HQ4" s="152"/>
      <c r="HR4" s="152"/>
      <c r="HS4" s="152"/>
      <c r="HT4" s="152"/>
      <c r="HU4" s="152"/>
      <c r="HV4" s="152"/>
      <c r="HW4" s="152"/>
      <c r="HX4" s="152"/>
      <c r="HY4" s="152"/>
      <c r="HZ4" s="152"/>
      <c r="IA4" s="152"/>
      <c r="IB4" s="152"/>
      <c r="IC4" s="152"/>
      <c r="ID4" s="152"/>
      <c r="IE4" s="152"/>
    </row>
    <row r="5" spans="1:16383" s="156" customFormat="1" ht="13.2" customHeight="1" thickBot="1" x14ac:dyDescent="0.25">
      <c r="A5" s="153" t="s">
        <v>25</v>
      </c>
      <c r="B5" s="154" t="s">
        <v>3</v>
      </c>
      <c r="C5" s="155"/>
      <c r="D5" s="155">
        <f>IF('2 Cargos Fijo y Variable'!D6="","",'2 Cargos Fijo y Variable'!D6)</f>
        <v>2192.9852568913061</v>
      </c>
      <c r="E5" s="155">
        <f>IF('2 Cargos Fijo y Variable'!E6="","",'2 Cargos Fijo y Variable'!E6)</f>
        <v>2192.9852568913061</v>
      </c>
      <c r="F5" s="155">
        <f>IF('2 Cargos Fijo y Variable'!F6="","",'2 Cargos Fijo y Variable'!F6)</f>
        <v>2229.9915519278275</v>
      </c>
      <c r="G5" s="155">
        <f>IF('2 Cargos Fijo y Variable'!G6="","",'2 Cargos Fijo y Variable'!G6)</f>
        <v>2239.6890838792829</v>
      </c>
      <c r="H5" s="155">
        <f>IF('2 Cargos Fijo y Variable'!H6="","",'2 Cargos Fijo y Variable'!H6)</f>
        <v>2250.7090065513912</v>
      </c>
      <c r="I5" s="155">
        <f>IF('2 Cargos Fijo y Variable'!I6="","",'2 Cargos Fijo y Variable'!I6)</f>
        <v>2250.7090065513912</v>
      </c>
      <c r="J5" s="155">
        <f>IF('2 Cargos Fijo y Variable'!J6="","",'2 Cargos Fijo y Variable'!J6)</f>
        <v>2263.7125153044785</v>
      </c>
      <c r="K5" s="155">
        <f>IF('2 Cargos Fijo y Variable'!K6="","",'2 Cargos Fijo y Variable'!K6)</f>
        <v>2268.7816797336482</v>
      </c>
      <c r="L5" s="155">
        <f>IF('2 Cargos Fijo y Variable'!L6="","",'2 Cargos Fijo y Variable'!L6)</f>
        <v>2270.765265814628</v>
      </c>
      <c r="M5" s="155">
        <f>IF('2 Cargos Fijo y Variable'!M6="","",'2 Cargos Fijo y Variable'!M6)</f>
        <v>2275.8344302437977</v>
      </c>
      <c r="N5" s="155">
        <f>IF('2 Cargos Fijo y Variable'!N6="","",'2 Cargos Fijo y Variable'!N6)</f>
        <v>2279.5812039523148</v>
      </c>
      <c r="O5" s="155">
        <f>IF('2 Cargos Fijo y Variable'!O6="","",'2 Cargos Fijo y Variable'!O6)</f>
        <v>2282.0055869401785</v>
      </c>
      <c r="P5" s="155">
        <f>IF('2 Cargos Fijo y Variable'!P6="","",'2 Cargos Fijo y Variable'!P6)</f>
        <v>2282.0055869401785</v>
      </c>
      <c r="Q5" s="155">
        <f>IF('2 Cargos Fijo y Variable'!Q6="","",'2 Cargos Fijo y Variable'!Q6)</f>
        <v>2297.4334786811301</v>
      </c>
      <c r="R5" s="155">
        <f>IF('2 Cargos Fijo y Variable'!R6="","",'2 Cargos Fijo y Variable'!R6)</f>
        <v>2312.8613704220816</v>
      </c>
      <c r="S5" s="155">
        <f>'2 Cargos Fijo y Variable'!S6</f>
        <v>2325.8648791751693</v>
      </c>
      <c r="T5" s="155">
        <f>'2 Cargos Fijo y Variable'!T6</f>
        <v>2329.611652883686</v>
      </c>
      <c r="U5" s="155">
        <f>'2 Cargos Fijo y Variable'!U6</f>
        <v>2322.1181054666527</v>
      </c>
      <c r="V5" s="155">
        <f>'2 Cargos Fijo y Variable'!V6</f>
        <v>2313.522565782408</v>
      </c>
      <c r="W5" s="155">
        <f>'2 Cargos Fijo y Variable'!W6</f>
        <v>2313.522565782408</v>
      </c>
      <c r="X5" s="155">
        <f>'2 Cargos Fijo y Variable'!X6</f>
        <v>2313.3021673289659</v>
      </c>
      <c r="Y5" s="155">
        <f>'2 Cargos Fijo y Variable'!Y6</f>
        <v>2320.5753162925575</v>
      </c>
      <c r="Z5" s="155">
        <f>'2 Cargos Fijo y Variable'!Z6</f>
        <v>2319.2529255719041</v>
      </c>
      <c r="AA5" s="155">
        <f>'2 Cargos Fijo y Variable'!AA6</f>
        <v>2315.9469487702718</v>
      </c>
      <c r="AB5" s="155">
        <f>'2 Cargos Fijo y Variable'!AB6</f>
        <v>2324.7628869079585</v>
      </c>
      <c r="AC5" s="155">
        <f>'2 Cargos Fijo y Variable'!AC6</f>
        <v>2334.2400204059713</v>
      </c>
      <c r="AD5" s="155">
        <f>'2 Cargos Fijo y Variable'!AD6</f>
        <v>2349.0067167865964</v>
      </c>
      <c r="AE5" s="155">
        <f>'2 Cargos Fijo y Variable'!AE6</f>
        <v>2360.9082332724734</v>
      </c>
      <c r="AF5" s="155">
        <f>'2 Cargos Fijo y Variable'!AF6</f>
        <v>2375.0137342927724</v>
      </c>
      <c r="AG5" s="155">
        <f>'2 Cargos Fijo y Variable'!AG6</f>
        <v>2398.8167672645259</v>
      </c>
      <c r="AH5" s="155">
        <f>'2 Cargos Fijo y Variable'!AH6</f>
        <v>2397.4943765438729</v>
      </c>
      <c r="AI5" s="155">
        <f>'2 Cargos Fijo y Variable'!AI6</f>
        <v>2405.4287208677906</v>
      </c>
      <c r="AJ5" s="155">
        <f>'2 Cargos Fijo y Variable'!AJ6</f>
        <v>2416.0078466330151</v>
      </c>
      <c r="AK5" s="155">
        <f>'2 Cargos Fijo y Variable'!AK6</f>
        <v>2425.2645816775857</v>
      </c>
      <c r="AL5" s="155">
        <f>'2 Cargos Fijo y Variable'!AL6</f>
        <v>2432.5403754226186</v>
      </c>
      <c r="AM5" s="155">
        <f>'2 Cargos Fijo y Variable'!AM6</f>
        <v>2437.606895070347</v>
      </c>
      <c r="AN5" s="155">
        <f>'2 Cargos Fijo y Variable'!AN6</f>
        <v>2455.4591697991623</v>
      </c>
      <c r="AO5" s="155">
        <f>'2 Cargos Fijo y Variable'!AO6</f>
        <v>2496.2328836859633</v>
      </c>
      <c r="AP5" s="155">
        <f>'2 Cargos Fijo y Variable'!AP6</f>
        <v>2537.0065975727634</v>
      </c>
      <c r="AQ5" s="155">
        <f>'2 Cargos Fijo y Variable'!AQ6</f>
        <v>2562.3524197186125</v>
      </c>
      <c r="AR5" s="155">
        <f>'2 Cargos Fijo y Variable'!AR6</f>
        <v>2594.3101954677263</v>
      </c>
      <c r="AS5" s="155">
        <f>'2 Cargos Fijo y Variable'!AS6</f>
        <v>2616.1296423585009</v>
      </c>
      <c r="AT5" s="155">
        <f>'2 Cargos Fijo y Variable'!AT6</f>
        <v>2629.5739480184729</v>
      </c>
      <c r="AU5" s="155">
        <f>IF('2 Cargos Fijo y Variable'!AU6="","",'2 Cargos Fijo y Variable'!AU6)</f>
        <v>2650.7321995489206</v>
      </c>
      <c r="AV5" s="155">
        <f>IF('2 Cargos Fijo y Variable'!AV6="","",'2 Cargos Fijo y Variable'!AV6)</f>
        <v>2677.8412093223069</v>
      </c>
      <c r="AW5" s="155">
        <f>IF('2 Cargos Fijo y Variable'!AW6="","",'2 Cargos Fijo y Variable'!AW6)</f>
        <v>2702.7462345612716</v>
      </c>
      <c r="AX5" s="155">
        <f>IF('2 Cargos Fijo y Variable'!AX6="","",'2 Cargos Fijo y Variable'!AX6)</f>
        <v>2722.1412984641825</v>
      </c>
      <c r="AY5" s="155">
        <f>IF('2 Cargos Fijo y Variable'!AY6="","",'2 Cargos Fijo y Variable'!AY6)</f>
        <v>2746.1647298893781</v>
      </c>
      <c r="AZ5" s="155">
        <f>IF('2 Cargos Fijo y Variable'!AZ6="","",'2 Cargos Fijo y Variable'!AZ6)</f>
        <v>2777.6817087316081</v>
      </c>
      <c r="BA5" s="155">
        <f>IF('2 Cargos Fijo y Variable'!BA6="","",'2 Cargos Fijo y Variable'!BA6)</f>
        <v>2827.0509623026533</v>
      </c>
      <c r="BB5" s="155">
        <f>IF('2 Cargos Fijo y Variable'!BB6="","",'2 Cargos Fijo y Variable'!BB6)</f>
        <v>2873.9958328858343</v>
      </c>
      <c r="BC5" s="155">
        <f>IF('2 Cargos Fijo y Variable'!BC6="","",'2 Cargos Fijo y Variable'!BC6)</f>
        <v>2904.1904210074113</v>
      </c>
      <c r="BD5" s="155">
        <f>IF('2 Cargos Fijo y Variable'!BD6="","",'2 Cargos Fijo y Variable'!BD6)</f>
        <v>2926.8914617119544</v>
      </c>
      <c r="BE5" s="155">
        <f>IF('2 Cargos Fijo y Variable'!BE6="","",'2 Cargos Fijo y Variable'!BE6)</f>
        <v>2939.6745720115991</v>
      </c>
      <c r="BF5" s="155">
        <f>IF('2 Cargos Fijo y Variable'!BF6="","",'2 Cargos Fijo y Variable'!BF6)</f>
        <v>2948.4905101492859</v>
      </c>
      <c r="BG5" s="155">
        <f>IF('2 Cargos Fijo y Variable'!BG6="","",'2 Cargos Fijo y Variable'!BG6)</f>
        <v>2948.4905101492859</v>
      </c>
      <c r="BH5" s="155">
        <f>IF('2 Cargos Fijo y Variable'!BH6="","",'2 Cargos Fijo y Variable'!BH6)</f>
        <v>2983.9746611534742</v>
      </c>
      <c r="BI5" s="155">
        <f>IF('2 Cargos Fijo y Variable'!BI6="","",'2 Cargos Fijo y Variable'!BI6)</f>
        <v>2999.843349801311</v>
      </c>
      <c r="BJ5" s="155">
        <f>IF('2 Cargos Fijo y Variable'!BJ6="","",'2 Cargos Fijo y Variable'!BJ6)</f>
        <v>3007.3368972183439</v>
      </c>
      <c r="BK5" s="155">
        <f>IF('2 Cargos Fijo y Variable'!BK6="","",'2 Cargos Fijo y Variable'!BK6)</f>
        <v>3021.4423982386429</v>
      </c>
      <c r="BL5" s="155">
        <f>IF('2 Cargos Fijo y Variable'!BL6="","",'2 Cargos Fijo y Variable'!BL6)</f>
        <v>3035.3275008054993</v>
      </c>
      <c r="BM5" s="155">
        <f>IF('2 Cargos Fijo y Variable'!BM6="","",'2 Cargos Fijo y Variable'!BM6)</f>
        <v>3063.0977059392121</v>
      </c>
      <c r="BN5" s="155">
        <f>IF('2 Cargos Fijo y Variable'!BN6="","",'2 Cargos Fijo y Variable'!BN6)</f>
        <v>3096.3778724089793</v>
      </c>
      <c r="BO5" s="155">
        <f>IF('2 Cargos Fijo y Variable'!BO6="","",'2 Cargos Fijo y Variable'!BO6)</f>
        <v>3118.1973192997525</v>
      </c>
      <c r="BP5" s="155">
        <f>IF('2 Cargos Fijo y Variable'!BP6="","",'2 Cargos Fijo y Variable'!BP6)</f>
        <v>3136.7107893888947</v>
      </c>
      <c r="BQ5" s="155">
        <f>IF('2 Cargos Fijo y Variable'!BQ6="","",'2 Cargos Fijo y Variable'!BQ6)</f>
        <v>3149.9346965954246</v>
      </c>
      <c r="BR5" s="155">
        <f>IF('2 Cargos Fijo y Variable'!BR6="","",'2 Cargos Fijo y Variable'!BR6)</f>
        <v>3160.0730254537643</v>
      </c>
      <c r="BS5" s="155">
        <f>IF('2 Cargos Fijo y Variable'!BS6="","",'2 Cargos Fijo y Variable'!BS6)</f>
        <v>3166.4645806035874</v>
      </c>
      <c r="BT5" s="155">
        <f>IF('2 Cargos Fijo y Variable'!BT6="","",'2 Cargos Fijo y Variable'!BT6)</f>
        <v>2893.7678124725398</v>
      </c>
      <c r="BU5" s="155">
        <f>IF('2 Cargos Fijo y Variable'!BU6="","",'2 Cargos Fijo y Variable'!BU6)</f>
        <v>2897.1914094929689</v>
      </c>
      <c r="BV5" s="155">
        <f>IF('2 Cargos Fijo y Variable'!BV6="","",'2 Cargos Fijo y Variable'!BV6)</f>
        <v>2889.7525456661542</v>
      </c>
      <c r="BW5" s="155">
        <f>IF('2 Cargos Fijo y Variable'!BW6="","",'2 Cargos Fijo y Variable'!BW6)</f>
        <v>3178.5864955429061</v>
      </c>
      <c r="BX5" s="155">
        <f>IF('2 Cargos Fijo y Variable'!BX6="","",'2 Cargos Fijo y Variable'!BX6)</f>
        <v>3193.1327934700894</v>
      </c>
      <c r="BY5" s="155">
        <f>IF('2 Cargos Fijo y Variable'!BY6="","",'2 Cargos Fijo y Variable'!BY6)</f>
        <v>3223.1069831382242</v>
      </c>
      <c r="BZ5" s="155">
        <f>IF('2 Cargos Fijo y Variable'!BZ6="","",'2 Cargos Fijo y Variable'!BZ6)</f>
        <v>3259.6931264096229</v>
      </c>
      <c r="CA5" s="155">
        <f>IF('2 Cargos Fijo y Variable'!CA6="","",'2 Cargos Fijo y Variable'!CA6)</f>
        <v>3276.8842057781126</v>
      </c>
      <c r="CB5" s="155">
        <f>IF('2 Cargos Fijo y Variable'!CB6="","",'2 Cargos Fijo y Variable'!CB6)</f>
        <v>3298.483254215444</v>
      </c>
      <c r="CC5" s="155">
        <f>IF('2 Cargos Fijo y Variable'!CC6="","",'2 Cargos Fijo y Variable'!CC6)</f>
        <v>3309.0623799806676</v>
      </c>
      <c r="CD5" s="155">
        <f>IF('2 Cargos Fijo y Variable'!CD6="","",'2 Cargos Fijo y Variable'!CD6)</f>
        <v>3312.5887552357431</v>
      </c>
      <c r="CE5" s="155">
        <f>IF('2 Cargos Fijo y Variable'!CE6="","",'2 Cargos Fijo y Variable'!CE6)</f>
        <v>3321.625091826872</v>
      </c>
      <c r="CF5" s="155">
        <f>IF('2 Cargos Fijo y Variable'!CF6="","",'2 Cargos Fijo y Variable'!CF6)</f>
        <v>3327.7962485232524</v>
      </c>
      <c r="CG5" s="155">
        <f>IF('2 Cargos Fijo y Variable'!CG6="","",'2 Cargos Fijo y Variable'!CG6)</f>
        <v>0</v>
      </c>
      <c r="CH5" s="155">
        <f>IF('2 Cargos Fijo y Variable'!CH6="","",'2 Cargos Fijo y Variable'!CH6)</f>
        <v>3344.766929438299</v>
      </c>
      <c r="CI5" s="155" t="str">
        <f>IF('2 Cargos Fijo y Variable'!CI6="","",'2 Cargos Fijo y Variable'!CI6)</f>
        <v/>
      </c>
      <c r="CJ5" s="155" t="str">
        <f>IF('2 Cargos Fijo y Variable'!CJ6="","",'2 Cargos Fijo y Variable'!CJ6)</f>
        <v/>
      </c>
      <c r="CK5" s="155" t="str">
        <f>IF('2 Cargos Fijo y Variable'!CK6="","",'2 Cargos Fijo y Variable'!CK6)</f>
        <v/>
      </c>
      <c r="CL5" s="155" t="str">
        <f>IF('2 Cargos Fijo y Variable'!CL6="","",'2 Cargos Fijo y Variable'!CL6)</f>
        <v/>
      </c>
      <c r="CM5" s="155" t="str">
        <f>IF('2 Cargos Fijo y Variable'!CM6="","",'2 Cargos Fijo y Variable'!CM6)</f>
        <v/>
      </c>
      <c r="CN5" s="155" t="str">
        <f>IF('2 Cargos Fijo y Variable'!CN6="","",'2 Cargos Fijo y Variable'!CN6)</f>
        <v/>
      </c>
      <c r="CO5" s="155" t="str">
        <f>IF('2 Cargos Fijo y Variable'!CO6="","",'2 Cargos Fijo y Variable'!CO6)</f>
        <v/>
      </c>
      <c r="CP5" s="155" t="str">
        <f>IF('2 Cargos Fijo y Variable'!CP6="","",'2 Cargos Fijo y Variable'!CP6)</f>
        <v/>
      </c>
      <c r="CQ5" s="155" t="str">
        <f>IF('2 Cargos Fijo y Variable'!CQ6="","",'2 Cargos Fijo y Variable'!CQ6)</f>
        <v/>
      </c>
      <c r="CR5" s="155" t="str">
        <f>IF('2 Cargos Fijo y Variable'!CR6="","",'2 Cargos Fijo y Variable'!CR6)</f>
        <v/>
      </c>
      <c r="CS5" s="155" t="str">
        <f>IF('2 Cargos Fijo y Variable'!CS6="","",'2 Cargos Fijo y Variable'!CS6)</f>
        <v/>
      </c>
      <c r="CT5" s="155" t="str">
        <f>IF('2 Cargos Fijo y Variable'!CT6="","",'2 Cargos Fijo y Variable'!CT6)</f>
        <v/>
      </c>
      <c r="CU5" s="155" t="str">
        <f>IF('2 Cargos Fijo y Variable'!CU6="","",'2 Cargos Fijo y Variable'!CU6)</f>
        <v/>
      </c>
      <c r="CV5" s="155" t="str">
        <f>IF('2 Cargos Fijo y Variable'!CV6="","",'2 Cargos Fijo y Variable'!CV6)</f>
        <v/>
      </c>
      <c r="CW5" s="155" t="str">
        <f>IF('2 Cargos Fijo y Variable'!CW6="","",'2 Cargos Fijo y Variable'!CW6)</f>
        <v/>
      </c>
      <c r="CX5" s="155" t="str">
        <f>IF('2 Cargos Fijo y Variable'!CX6="","",'2 Cargos Fijo y Variable'!CX6)</f>
        <v/>
      </c>
      <c r="CY5" s="155" t="str">
        <f>IF('2 Cargos Fijo y Variable'!CY6="","",'2 Cargos Fijo y Variable'!CY6)</f>
        <v/>
      </c>
      <c r="CZ5" s="155" t="str">
        <f>IF('2 Cargos Fijo y Variable'!CZ6="","",'2 Cargos Fijo y Variable'!CZ6)</f>
        <v/>
      </c>
      <c r="DA5" s="155" t="str">
        <f>IF('2 Cargos Fijo y Variable'!DA6="","",'2 Cargos Fijo y Variable'!DA6)</f>
        <v/>
      </c>
      <c r="DB5" s="155" t="str">
        <f>IF('2 Cargos Fijo y Variable'!DB6="","",'2 Cargos Fijo y Variable'!DB6)</f>
        <v/>
      </c>
      <c r="HA5" s="157"/>
      <c r="HB5" s="157"/>
      <c r="HC5" s="157"/>
      <c r="HD5" s="157"/>
      <c r="HE5" s="157"/>
      <c r="HF5" s="157"/>
      <c r="HG5" s="157"/>
      <c r="HH5" s="157"/>
      <c r="HI5" s="157"/>
      <c r="HJ5" s="157"/>
      <c r="HK5" s="157"/>
      <c r="HL5" s="157"/>
      <c r="HM5" s="157"/>
      <c r="HN5" s="157"/>
      <c r="HO5" s="157"/>
      <c r="HP5" s="157"/>
      <c r="HQ5" s="157"/>
      <c r="HR5" s="157"/>
      <c r="HS5" s="157"/>
      <c r="HT5" s="157"/>
      <c r="HU5" s="157"/>
      <c r="HV5" s="157"/>
      <c r="HW5" s="157"/>
      <c r="HX5" s="157"/>
      <c r="HY5" s="157"/>
      <c r="HZ5" s="157"/>
      <c r="IA5" s="157"/>
      <c r="IB5" s="157"/>
      <c r="IC5" s="157"/>
      <c r="ID5" s="157"/>
      <c r="IE5" s="157"/>
    </row>
    <row r="6" spans="1:16383" ht="6.6" customHeight="1" thickBot="1" x14ac:dyDescent="0.25"/>
    <row r="7" spans="1:16383" s="161" customFormat="1" x14ac:dyDescent="0.2">
      <c r="A7" s="159" t="s">
        <v>101</v>
      </c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160"/>
      <c r="M7" s="160"/>
      <c r="N7" s="160"/>
      <c r="O7" s="160"/>
      <c r="P7" s="160"/>
      <c r="Q7" s="160"/>
      <c r="R7" s="160"/>
      <c r="S7" s="160"/>
      <c r="T7" s="160"/>
      <c r="U7" s="160"/>
      <c r="V7" s="160"/>
      <c r="W7" s="160"/>
      <c r="X7" s="160"/>
      <c r="Y7" s="160"/>
      <c r="Z7" s="160"/>
      <c r="AA7" s="160"/>
      <c r="AB7" s="160"/>
      <c r="AC7" s="160"/>
      <c r="AD7" s="160"/>
      <c r="AE7" s="160"/>
      <c r="AF7" s="160"/>
      <c r="AG7" s="160"/>
      <c r="AH7" s="160"/>
      <c r="AI7" s="160"/>
      <c r="AJ7" s="160"/>
      <c r="AK7" s="160"/>
      <c r="AL7" s="160"/>
      <c r="AM7" s="160"/>
      <c r="AN7" s="160"/>
      <c r="AO7" s="160"/>
      <c r="AP7" s="160"/>
      <c r="AQ7" s="160"/>
      <c r="AR7" s="160"/>
      <c r="AS7" s="160"/>
      <c r="AT7" s="160"/>
      <c r="AU7" s="160"/>
      <c r="AV7" s="160"/>
      <c r="AW7" s="160"/>
      <c r="AX7" s="160"/>
      <c r="AY7" s="160"/>
      <c r="AZ7" s="160"/>
      <c r="BA7" s="160"/>
      <c r="BB7" s="160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  <c r="CK7" s="160"/>
      <c r="CL7" s="160"/>
      <c r="CM7" s="160"/>
      <c r="CN7" s="160"/>
      <c r="CO7" s="160"/>
      <c r="CP7" s="160"/>
      <c r="CQ7" s="160"/>
      <c r="CR7" s="160"/>
      <c r="CS7" s="160"/>
      <c r="CT7" s="160"/>
      <c r="CU7" s="160"/>
      <c r="CV7" s="160"/>
      <c r="CW7" s="160"/>
      <c r="CX7" s="160"/>
      <c r="CY7" s="160"/>
      <c r="CZ7" s="160"/>
      <c r="DA7" s="160"/>
      <c r="DB7" s="160"/>
      <c r="HA7" s="162"/>
      <c r="HB7" s="162"/>
      <c r="HC7" s="162"/>
      <c r="HD7" s="162"/>
      <c r="HE7" s="162"/>
      <c r="HF7" s="162"/>
      <c r="HG7" s="162"/>
      <c r="HH7" s="162"/>
      <c r="HI7" s="162"/>
      <c r="HJ7" s="162"/>
      <c r="HK7" s="162"/>
      <c r="HL7" s="162"/>
      <c r="HM7" s="162"/>
      <c r="HN7" s="162"/>
      <c r="HO7" s="162"/>
      <c r="HP7" s="162"/>
      <c r="HQ7" s="162"/>
      <c r="HR7" s="162"/>
      <c r="HS7" s="162"/>
      <c r="HT7" s="162"/>
      <c r="HU7" s="162"/>
      <c r="HV7" s="162"/>
      <c r="HW7" s="162"/>
      <c r="HX7" s="162"/>
      <c r="HY7" s="162"/>
      <c r="HZ7" s="162"/>
      <c r="IA7" s="162"/>
      <c r="IB7" s="162"/>
      <c r="IC7" s="162"/>
      <c r="ID7" s="162"/>
      <c r="IE7" s="162"/>
    </row>
    <row r="8" spans="1:16383" s="168" customFormat="1" ht="13.2" customHeight="1" x14ac:dyDescent="0.2">
      <c r="A8" s="163" t="s">
        <v>21</v>
      </c>
      <c r="B8" s="164" t="s">
        <v>90</v>
      </c>
      <c r="C8" s="165">
        <v>7.26</v>
      </c>
      <c r="D8" s="165">
        <f>C33/C32</f>
        <v>7.26</v>
      </c>
      <c r="E8" s="165">
        <f t="shared" ref="E8:AK8" si="0">E33/E32</f>
        <v>0.66428571428571426</v>
      </c>
      <c r="F8" s="165">
        <f t="shared" si="0"/>
        <v>0.66428571428571426</v>
      </c>
      <c r="G8" s="165">
        <f t="shared" si="0"/>
        <v>0.66428571428571426</v>
      </c>
      <c r="H8" s="165">
        <f t="shared" si="0"/>
        <v>0.66428571428571426</v>
      </c>
      <c r="I8" s="165">
        <f t="shared" si="0"/>
        <v>0.66428571428571426</v>
      </c>
      <c r="J8" s="165">
        <f t="shared" si="0"/>
        <v>0.66428571428571426</v>
      </c>
      <c r="K8" s="165">
        <f t="shared" si="0"/>
        <v>3.6647398843930636</v>
      </c>
      <c r="L8" s="165">
        <f t="shared" si="0"/>
        <v>3.6647398843930636</v>
      </c>
      <c r="M8" s="165">
        <f t="shared" si="0"/>
        <v>3.1015228426395938</v>
      </c>
      <c r="N8" s="165">
        <f t="shared" si="0"/>
        <v>3.3519999999999999</v>
      </c>
      <c r="O8" s="165">
        <f t="shared" si="0"/>
        <v>2.6338582677165356</v>
      </c>
      <c r="P8" s="165">
        <f t="shared" si="0"/>
        <v>3.2482598607888633</v>
      </c>
      <c r="Q8" s="165">
        <f t="shared" si="0"/>
        <v>3.3880597014925371</v>
      </c>
      <c r="R8" s="165">
        <f t="shared" si="0"/>
        <v>2.9458128078817736</v>
      </c>
      <c r="S8" s="165">
        <f t="shared" si="0"/>
        <v>3.7380952380952381</v>
      </c>
      <c r="T8" s="165">
        <f t="shared" si="0"/>
        <v>3.3776683087027917</v>
      </c>
      <c r="U8" s="165">
        <f t="shared" si="0"/>
        <v>3.5831578947368423</v>
      </c>
      <c r="V8" s="165">
        <f t="shared" si="0"/>
        <v>3.4741379310344827</v>
      </c>
      <c r="W8" s="165">
        <f t="shared" si="0"/>
        <v>3.4631083202511772</v>
      </c>
      <c r="X8" s="165">
        <f t="shared" si="0"/>
        <v>3.6474164133738602</v>
      </c>
      <c r="Y8" s="165">
        <f t="shared" si="0"/>
        <v>3.3994293865905849</v>
      </c>
      <c r="Z8" s="165">
        <f t="shared" si="0"/>
        <v>3.4546742209631729</v>
      </c>
      <c r="AA8" s="165">
        <f t="shared" si="0"/>
        <v>3.1206272617611579</v>
      </c>
      <c r="AB8" s="165">
        <f t="shared" si="0"/>
        <v>3.5333333333333332</v>
      </c>
      <c r="AC8" s="165">
        <f t="shared" si="0"/>
        <v>3.5</v>
      </c>
      <c r="AD8" s="165">
        <f t="shared" si="0"/>
        <v>3.3658536585365852</v>
      </c>
      <c r="AE8" s="165">
        <f t="shared" si="0"/>
        <v>3.2885682574916757</v>
      </c>
      <c r="AF8" s="165">
        <f t="shared" si="0"/>
        <v>3.6079900124843944</v>
      </c>
      <c r="AG8" s="165">
        <f t="shared" si="0"/>
        <v>3.005268703898841</v>
      </c>
      <c r="AH8" s="165">
        <f t="shared" si="0"/>
        <v>1.9694117647058824</v>
      </c>
      <c r="AI8" s="165">
        <f t="shared" si="0"/>
        <v>1.465034965034965</v>
      </c>
      <c r="AJ8" s="165">
        <f t="shared" si="0"/>
        <v>1.4231145935357492</v>
      </c>
      <c r="AK8" s="165">
        <f t="shared" si="0"/>
        <v>1.3318181818181818</v>
      </c>
      <c r="AL8" s="165">
        <f t="shared" ref="AL8:AN8" si="1">AL33/AL32</f>
        <v>1.1610017889087656</v>
      </c>
      <c r="AM8" s="165">
        <f t="shared" si="1"/>
        <v>1.2726377952755905</v>
      </c>
      <c r="AN8" s="165">
        <f t="shared" si="1"/>
        <v>1.2357563850687623</v>
      </c>
      <c r="AO8" s="165">
        <f t="shared" ref="AO8:AQ8" si="2">AO33/AO32</f>
        <v>1.2654249126891735</v>
      </c>
      <c r="AP8" s="165">
        <f t="shared" si="2"/>
        <v>1.3564705882352941</v>
      </c>
      <c r="AQ8" s="165">
        <f t="shared" si="2"/>
        <v>1.4468354430379746</v>
      </c>
      <c r="AR8" s="165">
        <f t="shared" ref="AR8:AS8" si="3">AR33/AR32</f>
        <v>1.4287369640787948</v>
      </c>
      <c r="AS8" s="165">
        <f t="shared" si="3"/>
        <v>1.4184720638540478</v>
      </c>
      <c r="AT8" s="165">
        <f t="shared" ref="AT8:AU8" si="4">AT33/AT32</f>
        <v>1.4833555259653795</v>
      </c>
      <c r="AU8" s="165">
        <f t="shared" si="4"/>
        <v>1.0199004975124377</v>
      </c>
      <c r="AV8" s="165">
        <f t="shared" ref="AV8" si="5">AV33/AV32</f>
        <v>1.009400705052879</v>
      </c>
      <c r="AW8" s="165">
        <f t="shared" ref="AW8:AX8" si="6">AW33/AW32</f>
        <v>1.0857142857142856</v>
      </c>
      <c r="AX8" s="165">
        <f t="shared" si="6"/>
        <v>1.1194209891435465</v>
      </c>
      <c r="AY8" s="165">
        <f t="shared" ref="AY8" si="7">AY33/AY32</f>
        <v>1.0784313725490196</v>
      </c>
      <c r="AZ8" s="165">
        <f t="shared" ref="AZ8:CS8" si="8">AZ33/AZ32</f>
        <v>1.0185185185185186</v>
      </c>
      <c r="BA8" s="165">
        <f t="shared" si="8"/>
        <v>1.008505467800729</v>
      </c>
      <c r="BB8" s="165">
        <f t="shared" si="8"/>
        <v>2.0531520395550062</v>
      </c>
      <c r="BC8" s="165">
        <f t="shared" si="8"/>
        <v>2.0216346153846154</v>
      </c>
      <c r="BD8" s="165">
        <f t="shared" si="8"/>
        <v>2.0847029077117574</v>
      </c>
      <c r="BE8" s="165">
        <f t="shared" si="8"/>
        <v>2.1773455377574371</v>
      </c>
      <c r="BF8" s="165">
        <f t="shared" si="8"/>
        <v>2.2001943634596697</v>
      </c>
      <c r="BG8" s="165">
        <f t="shared" si="8"/>
        <v>3.2381870781099327</v>
      </c>
      <c r="BH8" s="165">
        <f t="shared" si="8"/>
        <v>3.056956115779645</v>
      </c>
      <c r="BI8" s="165">
        <f t="shared" si="8"/>
        <v>3.1305581835383158</v>
      </c>
      <c r="BJ8" s="165">
        <f t="shared" si="8"/>
        <v>3.1117824773413898</v>
      </c>
      <c r="BK8" s="165">
        <f t="shared" si="8"/>
        <v>3.0065481758652948</v>
      </c>
      <c r="BL8" s="165">
        <f t="shared" si="8"/>
        <v>3.2795156407669022</v>
      </c>
      <c r="BM8" s="165">
        <f t="shared" si="8"/>
        <v>3.2214285714285715</v>
      </c>
      <c r="BN8" s="165">
        <f t="shared" ref="BN8:BP8" si="9">BN33/BN32</f>
        <v>2.9663551401869159</v>
      </c>
      <c r="BO8" s="165">
        <f t="shared" si="9"/>
        <v>3.2048929663608563</v>
      </c>
      <c r="BP8" s="165">
        <f t="shared" si="9"/>
        <v>3.0561797752808988</v>
      </c>
      <c r="BQ8" s="165">
        <f t="shared" ref="BQ8:BR8" si="10">BQ33/BQ32</f>
        <v>3.1322233104799215</v>
      </c>
      <c r="BR8" s="165">
        <f t="shared" si="10"/>
        <v>3.1152679474216378</v>
      </c>
      <c r="BS8" s="165">
        <f t="shared" si="8"/>
        <v>3.3919491525423728</v>
      </c>
      <c r="BT8" s="165">
        <f t="shared" si="8"/>
        <v>3.0640904806786051</v>
      </c>
      <c r="BU8" s="165">
        <f t="shared" si="8"/>
        <v>3.2487100103199174</v>
      </c>
      <c r="BV8" s="165">
        <f t="shared" si="8"/>
        <v>3.0759137769447049</v>
      </c>
      <c r="BW8" s="165">
        <f t="shared" si="8"/>
        <v>3.1813627254509016</v>
      </c>
      <c r="BX8" s="165">
        <f t="shared" si="8"/>
        <v>3.48744769874477</v>
      </c>
      <c r="BY8" s="165">
        <f t="shared" si="8"/>
        <v>3.2806673209028459</v>
      </c>
      <c r="BZ8" s="165">
        <f t="shared" si="8"/>
        <v>3.2544031311154598</v>
      </c>
      <c r="CA8" s="165">
        <f t="shared" si="8"/>
        <v>3.3043902439024389</v>
      </c>
      <c r="CB8" s="165">
        <f t="shared" si="8"/>
        <v>3.1966759002770084</v>
      </c>
      <c r="CC8" s="165">
        <f t="shared" si="8"/>
        <v>3.1791808873720138</v>
      </c>
      <c r="CD8" s="165">
        <f t="shared" si="8"/>
        <v>3.3008763388510225</v>
      </c>
      <c r="CE8" s="165">
        <f t="shared" si="8"/>
        <v>3.1942392909896604</v>
      </c>
      <c r="CF8" s="165">
        <f t="shared" si="8"/>
        <v>3.312051649928264</v>
      </c>
      <c r="CG8" s="165">
        <f t="shared" si="8"/>
        <v>3.2973878097789684</v>
      </c>
      <c r="CH8" s="165" t="e">
        <f t="shared" si="8"/>
        <v>#DIV/0!</v>
      </c>
      <c r="CI8" s="165" t="e">
        <f t="shared" si="8"/>
        <v>#DIV/0!</v>
      </c>
      <c r="CJ8" s="165" t="e">
        <f t="shared" si="8"/>
        <v>#DIV/0!</v>
      </c>
      <c r="CK8" s="165" t="e">
        <f t="shared" si="8"/>
        <v>#DIV/0!</v>
      </c>
      <c r="CL8" s="165" t="e">
        <f t="shared" si="8"/>
        <v>#DIV/0!</v>
      </c>
      <c r="CM8" s="165" t="e">
        <f t="shared" si="8"/>
        <v>#DIV/0!</v>
      </c>
      <c r="CN8" s="165" t="e">
        <f t="shared" si="8"/>
        <v>#DIV/0!</v>
      </c>
      <c r="CO8" s="165" t="e">
        <f t="shared" si="8"/>
        <v>#DIV/0!</v>
      </c>
      <c r="CP8" s="165" t="e">
        <f t="shared" si="8"/>
        <v>#DIV/0!</v>
      </c>
      <c r="CQ8" s="165" t="e">
        <f t="shared" si="8"/>
        <v>#DIV/0!</v>
      </c>
      <c r="CR8" s="165" t="e">
        <f t="shared" si="8"/>
        <v>#DIV/0!</v>
      </c>
      <c r="CS8" s="165" t="e">
        <f t="shared" si="8"/>
        <v>#DIV/0!</v>
      </c>
      <c r="CT8" s="165" t="e">
        <f t="shared" ref="CT8:DB8" si="11">CT33/CT32</f>
        <v>#DIV/0!</v>
      </c>
      <c r="CU8" s="165" t="e">
        <f t="shared" si="11"/>
        <v>#DIV/0!</v>
      </c>
      <c r="CV8" s="165" t="e">
        <f t="shared" si="11"/>
        <v>#DIV/0!</v>
      </c>
      <c r="CW8" s="165" t="e">
        <f t="shared" si="11"/>
        <v>#DIV/0!</v>
      </c>
      <c r="CX8" s="165" t="e">
        <f t="shared" si="11"/>
        <v>#DIV/0!</v>
      </c>
      <c r="CY8" s="165" t="e">
        <f t="shared" si="11"/>
        <v>#DIV/0!</v>
      </c>
      <c r="CZ8" s="165" t="e">
        <f t="shared" si="11"/>
        <v>#DIV/0!</v>
      </c>
      <c r="DA8" s="165" t="e">
        <f t="shared" si="11"/>
        <v>#DIV/0!</v>
      </c>
      <c r="DB8" s="165" t="e">
        <f t="shared" si="11"/>
        <v>#DIV/0!</v>
      </c>
      <c r="DC8" s="166"/>
      <c r="DD8" s="166"/>
      <c r="DE8" s="166"/>
      <c r="DF8" s="166"/>
      <c r="DG8" s="166"/>
      <c r="DH8" s="166"/>
      <c r="DI8" s="166"/>
      <c r="DJ8" s="166"/>
      <c r="DK8" s="166"/>
      <c r="DL8" s="166"/>
      <c r="DM8" s="166"/>
      <c r="DN8" s="166"/>
      <c r="DO8" s="166"/>
      <c r="DP8" s="166"/>
      <c r="DQ8" s="166"/>
      <c r="DR8" s="166"/>
      <c r="DS8" s="166"/>
      <c r="DT8" s="166"/>
      <c r="DU8" s="166"/>
      <c r="DV8" s="166"/>
      <c r="DW8" s="166"/>
      <c r="DX8" s="166"/>
      <c r="DY8" s="166"/>
      <c r="DZ8" s="166"/>
      <c r="EA8" s="166"/>
      <c r="EB8" s="166"/>
      <c r="EC8" s="166"/>
      <c r="ED8" s="166"/>
      <c r="EE8" s="166"/>
      <c r="EF8" s="166"/>
      <c r="EG8" s="166"/>
      <c r="EH8" s="166"/>
      <c r="EI8" s="166"/>
      <c r="EJ8" s="166"/>
      <c r="EK8" s="166"/>
      <c r="EL8" s="166"/>
      <c r="EM8" s="166"/>
      <c r="EN8" s="166"/>
      <c r="EO8" s="166"/>
      <c r="EP8" s="166"/>
      <c r="EQ8" s="166"/>
      <c r="ER8" s="166"/>
      <c r="ES8" s="166"/>
      <c r="ET8" s="166"/>
      <c r="EU8" s="166"/>
      <c r="EV8" s="166"/>
      <c r="EW8" s="166"/>
      <c r="EX8" s="166"/>
      <c r="EY8" s="166"/>
      <c r="EZ8" s="166"/>
      <c r="FA8" s="166"/>
      <c r="FB8" s="166"/>
      <c r="FC8" s="166"/>
      <c r="FD8" s="166"/>
      <c r="FE8" s="166"/>
      <c r="FF8" s="166"/>
      <c r="FG8" s="166"/>
      <c r="FH8" s="166"/>
      <c r="FI8" s="166"/>
      <c r="FJ8" s="166"/>
      <c r="FK8" s="166"/>
      <c r="FL8" s="166"/>
      <c r="FM8" s="166"/>
      <c r="FN8" s="166"/>
      <c r="FO8" s="166"/>
      <c r="FP8" s="166"/>
      <c r="FQ8" s="166"/>
      <c r="FR8" s="166"/>
      <c r="FS8" s="166"/>
      <c r="FT8" s="166"/>
      <c r="FU8" s="166"/>
      <c r="FV8" s="166"/>
      <c r="FW8" s="166"/>
      <c r="FX8" s="166"/>
      <c r="FY8" s="166"/>
      <c r="FZ8" s="166"/>
      <c r="GA8" s="166"/>
      <c r="GB8" s="166"/>
      <c r="GC8" s="166"/>
      <c r="GD8" s="166"/>
      <c r="GE8" s="166"/>
      <c r="GF8" s="166"/>
      <c r="GG8" s="166"/>
      <c r="GH8" s="166"/>
      <c r="GI8" s="166"/>
      <c r="GJ8" s="166"/>
      <c r="GK8" s="166"/>
      <c r="GL8" s="166"/>
      <c r="GM8" s="166"/>
      <c r="GN8" s="166"/>
      <c r="GO8" s="166"/>
      <c r="GP8" s="166"/>
      <c r="GQ8" s="166"/>
      <c r="GR8" s="166"/>
      <c r="GS8" s="166"/>
      <c r="GT8" s="166"/>
      <c r="GU8" s="166"/>
      <c r="GV8" s="166"/>
      <c r="GW8" s="166"/>
      <c r="GX8" s="166"/>
      <c r="GY8" s="166"/>
      <c r="GZ8" s="166"/>
      <c r="HA8" s="167"/>
      <c r="HB8" s="167"/>
      <c r="HC8" s="167"/>
      <c r="HD8" s="167"/>
      <c r="HE8" s="167"/>
      <c r="HF8" s="167"/>
      <c r="HG8" s="167"/>
      <c r="HH8" s="167"/>
      <c r="HI8" s="167"/>
      <c r="HJ8" s="167"/>
      <c r="HK8" s="167"/>
      <c r="HL8" s="167"/>
      <c r="HM8" s="167"/>
      <c r="HN8" s="167"/>
      <c r="HO8" s="167"/>
      <c r="HP8" s="167"/>
      <c r="HQ8" s="167"/>
      <c r="HR8" s="167"/>
      <c r="HS8" s="167"/>
      <c r="HT8" s="167"/>
      <c r="HU8" s="167"/>
      <c r="HV8" s="167"/>
      <c r="HW8" s="167"/>
      <c r="HX8" s="167"/>
      <c r="HY8" s="167"/>
      <c r="HZ8" s="167"/>
      <c r="IA8" s="167"/>
      <c r="IB8" s="167"/>
      <c r="IC8" s="167"/>
      <c r="ID8" s="167"/>
      <c r="IE8" s="167"/>
      <c r="IF8" s="166"/>
      <c r="IG8" s="166"/>
      <c r="IH8" s="166"/>
      <c r="II8" s="166"/>
      <c r="IJ8" s="166"/>
      <c r="IK8" s="166"/>
      <c r="IL8" s="166"/>
      <c r="IM8" s="166"/>
      <c r="IN8" s="166"/>
      <c r="IO8" s="166"/>
      <c r="IP8" s="166"/>
      <c r="IQ8" s="166"/>
      <c r="IR8" s="166"/>
      <c r="IS8" s="166"/>
      <c r="IT8" s="166"/>
      <c r="IU8" s="166"/>
      <c r="IV8" s="166"/>
      <c r="IW8" s="166"/>
      <c r="IX8" s="166"/>
      <c r="IY8" s="166"/>
      <c r="IZ8" s="166"/>
      <c r="JA8" s="166"/>
      <c r="JB8" s="166"/>
      <c r="JC8" s="166"/>
      <c r="JD8" s="166"/>
      <c r="JE8" s="166"/>
      <c r="JF8" s="166"/>
      <c r="JG8" s="166"/>
      <c r="JH8" s="166"/>
      <c r="JI8" s="166"/>
      <c r="JJ8" s="166"/>
      <c r="JK8" s="166"/>
      <c r="JL8" s="166"/>
      <c r="JM8" s="166"/>
      <c r="JN8" s="166"/>
      <c r="JO8" s="166"/>
      <c r="JP8" s="166"/>
      <c r="JQ8" s="166"/>
      <c r="JR8" s="166"/>
      <c r="JS8" s="166"/>
      <c r="JT8" s="166"/>
      <c r="JU8" s="166"/>
      <c r="JV8" s="166"/>
      <c r="JW8" s="166"/>
      <c r="JX8" s="166"/>
      <c r="JY8" s="166"/>
      <c r="JZ8" s="166"/>
      <c r="KA8" s="166"/>
      <c r="KB8" s="166"/>
      <c r="KC8" s="166"/>
      <c r="KD8" s="166"/>
      <c r="KE8" s="166"/>
      <c r="KF8" s="166"/>
      <c r="KG8" s="166"/>
      <c r="KH8" s="166"/>
      <c r="KI8" s="166"/>
      <c r="KJ8" s="166"/>
      <c r="KK8" s="166"/>
      <c r="KL8" s="166"/>
      <c r="KM8" s="166"/>
      <c r="KN8" s="166"/>
      <c r="KO8" s="166"/>
      <c r="KP8" s="166"/>
      <c r="KQ8" s="166"/>
      <c r="KR8" s="166"/>
      <c r="KS8" s="166"/>
      <c r="KT8" s="166"/>
      <c r="KU8" s="166"/>
      <c r="KV8" s="166"/>
      <c r="KW8" s="166"/>
      <c r="KX8" s="166"/>
      <c r="KY8" s="166"/>
      <c r="KZ8" s="166"/>
      <c r="LA8" s="166"/>
      <c r="LB8" s="166"/>
      <c r="LC8" s="166"/>
      <c r="LD8" s="166"/>
      <c r="LE8" s="166"/>
      <c r="LF8" s="166"/>
      <c r="LG8" s="166"/>
      <c r="LH8" s="166"/>
      <c r="LI8" s="166"/>
      <c r="LJ8" s="166"/>
      <c r="LK8" s="166"/>
      <c r="LL8" s="166"/>
      <c r="LM8" s="166"/>
      <c r="LN8" s="166"/>
      <c r="LO8" s="166"/>
      <c r="LP8" s="166"/>
      <c r="LQ8" s="166"/>
      <c r="LR8" s="166"/>
      <c r="LS8" s="166"/>
      <c r="LT8" s="166"/>
      <c r="LU8" s="166"/>
      <c r="LV8" s="166"/>
      <c r="LW8" s="166"/>
      <c r="LX8" s="166"/>
      <c r="LY8" s="166"/>
      <c r="LZ8" s="166"/>
      <c r="MA8" s="166"/>
      <c r="MB8" s="166"/>
      <c r="MC8" s="166"/>
      <c r="MD8" s="166"/>
      <c r="ME8" s="166"/>
      <c r="MF8" s="166"/>
      <c r="MG8" s="166"/>
      <c r="MH8" s="166"/>
      <c r="MI8" s="166"/>
      <c r="MJ8" s="166"/>
      <c r="MK8" s="166"/>
      <c r="ML8" s="166"/>
      <c r="MM8" s="166"/>
      <c r="MN8" s="166"/>
      <c r="MO8" s="166"/>
      <c r="MP8" s="166"/>
      <c r="MQ8" s="166"/>
      <c r="MR8" s="166"/>
      <c r="MS8" s="166"/>
      <c r="MT8" s="166"/>
      <c r="MU8" s="166"/>
      <c r="MV8" s="166"/>
      <c r="MW8" s="166"/>
      <c r="MX8" s="166"/>
      <c r="MY8" s="166"/>
      <c r="MZ8" s="166"/>
      <c r="NA8" s="166"/>
      <c r="NB8" s="166"/>
      <c r="NC8" s="166"/>
      <c r="ND8" s="166"/>
      <c r="NE8" s="166"/>
      <c r="NF8" s="166"/>
      <c r="NG8" s="166"/>
      <c r="NH8" s="166"/>
      <c r="NI8" s="166"/>
      <c r="NJ8" s="166"/>
      <c r="NK8" s="166"/>
      <c r="NL8" s="166"/>
      <c r="NM8" s="166"/>
      <c r="NN8" s="166"/>
      <c r="NO8" s="166"/>
      <c r="NP8" s="166"/>
      <c r="NQ8" s="166"/>
      <c r="NR8" s="166"/>
      <c r="NS8" s="166"/>
      <c r="NT8" s="166"/>
      <c r="NU8" s="166"/>
      <c r="NV8" s="166"/>
      <c r="NW8" s="166"/>
      <c r="NX8" s="166"/>
      <c r="NY8" s="166"/>
      <c r="NZ8" s="166"/>
      <c r="OA8" s="166"/>
      <c r="OB8" s="166"/>
      <c r="OC8" s="166"/>
      <c r="OD8" s="166"/>
      <c r="OE8" s="166"/>
      <c r="OF8" s="166"/>
      <c r="OG8" s="166"/>
      <c r="OH8" s="166"/>
      <c r="OI8" s="166"/>
      <c r="OJ8" s="166"/>
      <c r="OK8" s="166"/>
      <c r="OL8" s="166"/>
      <c r="OM8" s="166"/>
      <c r="ON8" s="166"/>
      <c r="OO8" s="166"/>
      <c r="OP8" s="166"/>
      <c r="OQ8" s="166"/>
      <c r="OR8" s="166"/>
      <c r="OS8" s="166"/>
      <c r="OT8" s="166"/>
      <c r="OU8" s="166"/>
      <c r="OV8" s="166"/>
      <c r="OW8" s="166"/>
      <c r="OX8" s="166"/>
      <c r="OY8" s="166"/>
      <c r="OZ8" s="166"/>
      <c r="PA8" s="166"/>
      <c r="PB8" s="166"/>
      <c r="PC8" s="166"/>
      <c r="PD8" s="166"/>
      <c r="PE8" s="166"/>
      <c r="PF8" s="166"/>
      <c r="PG8" s="166"/>
      <c r="PH8" s="166"/>
      <c r="PI8" s="166"/>
      <c r="PJ8" s="166"/>
      <c r="PK8" s="166"/>
      <c r="PL8" s="166"/>
      <c r="PM8" s="166"/>
      <c r="PN8" s="166"/>
      <c r="PO8" s="166"/>
      <c r="PP8" s="166"/>
      <c r="PQ8" s="166"/>
      <c r="PR8" s="166"/>
      <c r="PS8" s="166"/>
      <c r="PT8" s="166"/>
      <c r="PU8" s="166"/>
      <c r="PV8" s="166"/>
      <c r="PW8" s="166"/>
      <c r="PX8" s="166"/>
      <c r="PY8" s="166"/>
      <c r="PZ8" s="166"/>
      <c r="QA8" s="166"/>
      <c r="QB8" s="166"/>
      <c r="QC8" s="166"/>
      <c r="QD8" s="166"/>
      <c r="QE8" s="166"/>
      <c r="QF8" s="166"/>
      <c r="QG8" s="166"/>
      <c r="QH8" s="166"/>
      <c r="QI8" s="166"/>
      <c r="QJ8" s="166"/>
      <c r="QK8" s="166"/>
      <c r="QL8" s="166"/>
      <c r="QM8" s="166"/>
      <c r="QN8" s="166"/>
      <c r="QO8" s="166"/>
      <c r="QP8" s="166"/>
      <c r="QQ8" s="166"/>
      <c r="QR8" s="166"/>
      <c r="QS8" s="166"/>
      <c r="QT8" s="166"/>
      <c r="QU8" s="166"/>
      <c r="QV8" s="166"/>
      <c r="QW8" s="166"/>
      <c r="QX8" s="166"/>
      <c r="QY8" s="166"/>
      <c r="QZ8" s="166"/>
      <c r="RA8" s="166"/>
      <c r="RB8" s="166"/>
      <c r="RC8" s="166"/>
      <c r="RD8" s="166"/>
      <c r="RE8" s="166"/>
      <c r="RF8" s="166"/>
      <c r="RG8" s="166"/>
      <c r="RH8" s="166"/>
      <c r="RI8" s="166"/>
      <c r="RJ8" s="166"/>
      <c r="RK8" s="166"/>
      <c r="RL8" s="166"/>
      <c r="RM8" s="166"/>
      <c r="RN8" s="166"/>
      <c r="RO8" s="166"/>
      <c r="RP8" s="166"/>
      <c r="RQ8" s="166"/>
      <c r="RR8" s="166"/>
      <c r="RS8" s="166"/>
      <c r="RT8" s="166"/>
      <c r="RU8" s="166"/>
      <c r="RV8" s="166"/>
      <c r="RW8" s="166"/>
      <c r="RX8" s="166"/>
      <c r="RY8" s="166"/>
      <c r="RZ8" s="166"/>
      <c r="SA8" s="166"/>
      <c r="SB8" s="166"/>
      <c r="SC8" s="166"/>
      <c r="SD8" s="166"/>
      <c r="SE8" s="166"/>
      <c r="SF8" s="166"/>
      <c r="SG8" s="166"/>
      <c r="SH8" s="166"/>
      <c r="SI8" s="166"/>
      <c r="SJ8" s="166"/>
      <c r="SK8" s="166"/>
      <c r="SL8" s="166"/>
      <c r="SM8" s="166"/>
      <c r="SN8" s="166"/>
      <c r="SO8" s="166"/>
      <c r="SP8" s="166"/>
      <c r="SQ8" s="166"/>
      <c r="SR8" s="166"/>
      <c r="SS8" s="166"/>
      <c r="ST8" s="166"/>
      <c r="SU8" s="166"/>
      <c r="SV8" s="166"/>
      <c r="SW8" s="166"/>
      <c r="SX8" s="166"/>
      <c r="SY8" s="166"/>
      <c r="SZ8" s="166"/>
      <c r="TA8" s="166"/>
      <c r="TB8" s="166"/>
      <c r="TC8" s="166"/>
      <c r="TD8" s="166"/>
      <c r="TE8" s="166"/>
      <c r="TF8" s="166"/>
      <c r="TG8" s="166"/>
      <c r="TH8" s="166"/>
      <c r="TI8" s="166"/>
      <c r="TJ8" s="166"/>
      <c r="TK8" s="166"/>
      <c r="TL8" s="166"/>
      <c r="TM8" s="166"/>
      <c r="TN8" s="166"/>
      <c r="TO8" s="166"/>
      <c r="TP8" s="166"/>
      <c r="TQ8" s="166"/>
      <c r="TR8" s="166"/>
      <c r="TS8" s="166"/>
      <c r="TT8" s="166"/>
      <c r="TU8" s="166"/>
      <c r="TV8" s="166"/>
      <c r="TW8" s="166"/>
      <c r="TX8" s="166"/>
      <c r="TY8" s="166"/>
      <c r="TZ8" s="166"/>
      <c r="UA8" s="166"/>
      <c r="UB8" s="166"/>
      <c r="UC8" s="166"/>
      <c r="UD8" s="166"/>
      <c r="UE8" s="166"/>
      <c r="UF8" s="166"/>
      <c r="UG8" s="166"/>
      <c r="UH8" s="166"/>
      <c r="UI8" s="166"/>
      <c r="UJ8" s="166"/>
      <c r="UK8" s="166"/>
      <c r="UL8" s="166"/>
      <c r="UM8" s="166"/>
      <c r="UN8" s="166"/>
      <c r="UO8" s="166"/>
      <c r="UP8" s="166"/>
      <c r="UQ8" s="166"/>
      <c r="UR8" s="166"/>
      <c r="US8" s="166"/>
      <c r="UT8" s="166"/>
      <c r="UU8" s="166"/>
      <c r="UV8" s="166"/>
      <c r="UW8" s="166"/>
      <c r="UX8" s="166"/>
      <c r="UY8" s="166"/>
      <c r="UZ8" s="166"/>
      <c r="VA8" s="166"/>
      <c r="VB8" s="166"/>
      <c r="VC8" s="166"/>
      <c r="VD8" s="166"/>
      <c r="VE8" s="166"/>
      <c r="VF8" s="166"/>
      <c r="VG8" s="166"/>
      <c r="VH8" s="166"/>
      <c r="VI8" s="166"/>
      <c r="VJ8" s="166"/>
      <c r="VK8" s="166"/>
      <c r="VL8" s="166"/>
      <c r="VM8" s="166"/>
      <c r="VN8" s="166"/>
      <c r="VO8" s="166"/>
      <c r="VP8" s="166"/>
      <c r="VQ8" s="166"/>
      <c r="VR8" s="166"/>
      <c r="VS8" s="166"/>
      <c r="VT8" s="166"/>
      <c r="VU8" s="166"/>
      <c r="VV8" s="166"/>
      <c r="VW8" s="166"/>
      <c r="VX8" s="166"/>
      <c r="VY8" s="166"/>
      <c r="VZ8" s="166"/>
      <c r="WA8" s="166"/>
      <c r="WB8" s="166"/>
      <c r="WC8" s="166"/>
      <c r="WD8" s="166"/>
      <c r="WE8" s="166"/>
      <c r="WF8" s="166"/>
      <c r="WG8" s="166"/>
      <c r="WH8" s="166"/>
      <c r="WI8" s="166"/>
      <c r="WJ8" s="166"/>
      <c r="WK8" s="166"/>
      <c r="WL8" s="166"/>
      <c r="WM8" s="166"/>
      <c r="WN8" s="166"/>
      <c r="WO8" s="166"/>
      <c r="WP8" s="166"/>
      <c r="WQ8" s="166"/>
      <c r="WR8" s="166"/>
      <c r="WS8" s="166"/>
      <c r="WT8" s="166"/>
      <c r="WU8" s="166"/>
      <c r="WV8" s="166"/>
      <c r="WW8" s="166"/>
      <c r="WX8" s="166"/>
      <c r="WY8" s="166"/>
      <c r="WZ8" s="166"/>
      <c r="XA8" s="166"/>
      <c r="XB8" s="166"/>
      <c r="XC8" s="166"/>
      <c r="XD8" s="166"/>
      <c r="XE8" s="166"/>
      <c r="XF8" s="166"/>
      <c r="XG8" s="166"/>
      <c r="XH8" s="166"/>
      <c r="XI8" s="166"/>
      <c r="XJ8" s="166"/>
      <c r="XK8" s="166"/>
      <c r="XL8" s="166"/>
      <c r="XM8" s="166"/>
      <c r="XN8" s="166"/>
      <c r="XO8" s="166"/>
      <c r="XP8" s="166"/>
      <c r="XQ8" s="166"/>
      <c r="XR8" s="166"/>
      <c r="XS8" s="166"/>
      <c r="XT8" s="166"/>
      <c r="XU8" s="166"/>
      <c r="XV8" s="166"/>
      <c r="XW8" s="166"/>
      <c r="XX8" s="166"/>
      <c r="XY8" s="166"/>
      <c r="XZ8" s="166"/>
      <c r="YA8" s="166"/>
      <c r="YB8" s="166"/>
      <c r="YC8" s="166"/>
      <c r="YD8" s="166"/>
      <c r="YE8" s="166"/>
      <c r="YF8" s="166"/>
      <c r="YG8" s="166"/>
      <c r="YH8" s="166"/>
      <c r="YI8" s="166"/>
      <c r="YJ8" s="166"/>
      <c r="YK8" s="166"/>
      <c r="YL8" s="166"/>
      <c r="YM8" s="166"/>
      <c r="YN8" s="166"/>
      <c r="YO8" s="166"/>
      <c r="YP8" s="166"/>
      <c r="YQ8" s="166"/>
      <c r="YR8" s="166"/>
      <c r="YS8" s="166"/>
      <c r="YT8" s="166"/>
      <c r="YU8" s="166"/>
      <c r="YV8" s="166"/>
      <c r="YW8" s="166"/>
      <c r="YX8" s="166"/>
      <c r="YY8" s="166"/>
      <c r="YZ8" s="166"/>
      <c r="ZA8" s="166"/>
      <c r="ZB8" s="166"/>
      <c r="ZC8" s="166"/>
      <c r="ZD8" s="166"/>
      <c r="ZE8" s="166"/>
      <c r="ZF8" s="166"/>
      <c r="ZG8" s="166"/>
      <c r="ZH8" s="166"/>
      <c r="ZI8" s="166"/>
      <c r="ZJ8" s="166"/>
      <c r="ZK8" s="166"/>
      <c r="ZL8" s="166"/>
      <c r="ZM8" s="166"/>
      <c r="ZN8" s="166"/>
      <c r="ZO8" s="166"/>
      <c r="ZP8" s="166"/>
      <c r="ZQ8" s="166"/>
      <c r="ZR8" s="166"/>
      <c r="ZS8" s="166"/>
      <c r="ZT8" s="166"/>
      <c r="ZU8" s="166"/>
      <c r="ZV8" s="166"/>
      <c r="ZW8" s="166"/>
      <c r="ZX8" s="166"/>
      <c r="ZY8" s="166"/>
      <c r="ZZ8" s="166"/>
      <c r="AAA8" s="166"/>
      <c r="AAB8" s="166"/>
      <c r="AAC8" s="166"/>
      <c r="AAD8" s="166"/>
      <c r="AAE8" s="166"/>
      <c r="AAF8" s="166"/>
      <c r="AAG8" s="166"/>
      <c r="AAH8" s="166"/>
      <c r="AAI8" s="166"/>
      <c r="AAJ8" s="166"/>
      <c r="AAK8" s="166"/>
      <c r="AAL8" s="166"/>
      <c r="AAM8" s="166"/>
      <c r="AAN8" s="166"/>
      <c r="AAO8" s="166"/>
      <c r="AAP8" s="166"/>
      <c r="AAQ8" s="166"/>
      <c r="AAR8" s="166"/>
      <c r="AAS8" s="166"/>
      <c r="AAT8" s="166"/>
      <c r="AAU8" s="166"/>
      <c r="AAV8" s="166"/>
      <c r="AAW8" s="166"/>
      <c r="AAX8" s="166"/>
      <c r="AAY8" s="166"/>
      <c r="AAZ8" s="166"/>
      <c r="ABA8" s="166"/>
      <c r="ABB8" s="166"/>
      <c r="ABC8" s="166"/>
      <c r="ABD8" s="166"/>
      <c r="ABE8" s="166"/>
      <c r="ABF8" s="166"/>
      <c r="ABG8" s="166"/>
      <c r="ABH8" s="166"/>
      <c r="ABI8" s="166"/>
      <c r="ABJ8" s="166"/>
      <c r="ABK8" s="166"/>
      <c r="ABL8" s="166"/>
      <c r="ABM8" s="166"/>
      <c r="ABN8" s="166"/>
      <c r="ABO8" s="166"/>
      <c r="ABP8" s="166"/>
      <c r="ABQ8" s="166"/>
      <c r="ABR8" s="166"/>
      <c r="ABS8" s="166"/>
      <c r="ABT8" s="166"/>
      <c r="ABU8" s="166"/>
      <c r="ABV8" s="166"/>
      <c r="ABW8" s="166"/>
      <c r="ABX8" s="166"/>
      <c r="ABY8" s="166"/>
      <c r="ABZ8" s="166"/>
      <c r="ACA8" s="166"/>
      <c r="ACB8" s="166"/>
      <c r="ACC8" s="166"/>
      <c r="ACD8" s="166"/>
      <c r="ACE8" s="166"/>
      <c r="ACF8" s="166"/>
      <c r="ACG8" s="166"/>
      <c r="ACH8" s="166"/>
      <c r="ACI8" s="166"/>
      <c r="ACJ8" s="166"/>
      <c r="ACK8" s="166"/>
      <c r="ACL8" s="166"/>
      <c r="ACM8" s="166"/>
      <c r="ACN8" s="166"/>
      <c r="ACO8" s="166"/>
      <c r="ACP8" s="166"/>
      <c r="ACQ8" s="166"/>
      <c r="ACR8" s="166"/>
      <c r="ACS8" s="166"/>
      <c r="ACT8" s="166"/>
      <c r="ACU8" s="166"/>
      <c r="ACV8" s="166"/>
      <c r="ACW8" s="166"/>
      <c r="ACX8" s="166"/>
      <c r="ACY8" s="166"/>
      <c r="ACZ8" s="166"/>
      <c r="ADA8" s="166"/>
      <c r="ADB8" s="166"/>
      <c r="ADC8" s="166"/>
      <c r="ADD8" s="166"/>
      <c r="ADE8" s="166"/>
      <c r="ADF8" s="166"/>
      <c r="ADG8" s="166"/>
      <c r="ADH8" s="166"/>
      <c r="ADI8" s="166"/>
      <c r="ADJ8" s="166"/>
      <c r="ADK8" s="166"/>
      <c r="ADL8" s="166"/>
      <c r="ADM8" s="166"/>
      <c r="ADN8" s="166"/>
      <c r="ADO8" s="166"/>
      <c r="ADP8" s="166"/>
      <c r="ADQ8" s="166"/>
      <c r="ADR8" s="166"/>
      <c r="ADS8" s="166"/>
      <c r="ADT8" s="166"/>
      <c r="ADU8" s="166"/>
      <c r="ADV8" s="166"/>
      <c r="ADW8" s="166"/>
      <c r="ADX8" s="166"/>
      <c r="ADY8" s="166"/>
      <c r="ADZ8" s="166"/>
      <c r="AEA8" s="166"/>
      <c r="AEB8" s="166"/>
      <c r="AEC8" s="166"/>
      <c r="AED8" s="166"/>
      <c r="AEE8" s="166"/>
      <c r="AEF8" s="166"/>
      <c r="AEG8" s="166"/>
      <c r="AEH8" s="166"/>
      <c r="AEI8" s="166"/>
      <c r="AEJ8" s="166"/>
      <c r="AEK8" s="166"/>
      <c r="AEL8" s="166"/>
      <c r="AEM8" s="166"/>
      <c r="AEN8" s="166"/>
      <c r="AEO8" s="166"/>
      <c r="AEP8" s="166"/>
      <c r="AEQ8" s="166"/>
      <c r="AER8" s="166"/>
      <c r="AES8" s="166"/>
      <c r="AET8" s="166"/>
      <c r="AEU8" s="166"/>
      <c r="AEV8" s="166"/>
      <c r="AEW8" s="166"/>
      <c r="AEX8" s="166"/>
      <c r="AEY8" s="166"/>
      <c r="AEZ8" s="166"/>
      <c r="AFA8" s="166"/>
      <c r="AFB8" s="166"/>
      <c r="AFC8" s="166"/>
      <c r="AFD8" s="166"/>
      <c r="AFE8" s="166"/>
      <c r="AFF8" s="166"/>
      <c r="AFG8" s="166"/>
      <c r="AFH8" s="166"/>
      <c r="AFI8" s="166"/>
      <c r="AFJ8" s="166"/>
      <c r="AFK8" s="166"/>
      <c r="AFL8" s="166"/>
      <c r="AFM8" s="166"/>
      <c r="AFN8" s="166"/>
      <c r="AFO8" s="166"/>
      <c r="AFP8" s="166"/>
      <c r="AFQ8" s="166"/>
      <c r="AFR8" s="166"/>
      <c r="AFS8" s="166"/>
      <c r="AFT8" s="166"/>
      <c r="AFU8" s="166"/>
      <c r="AFV8" s="166"/>
      <c r="AFW8" s="166"/>
      <c r="AFX8" s="166"/>
      <c r="AFY8" s="166"/>
      <c r="AFZ8" s="166"/>
      <c r="AGA8" s="166"/>
      <c r="AGB8" s="166"/>
      <c r="AGC8" s="166"/>
      <c r="AGD8" s="166"/>
      <c r="AGE8" s="166"/>
      <c r="AGF8" s="166"/>
      <c r="AGG8" s="166"/>
      <c r="AGH8" s="166"/>
      <c r="AGI8" s="166"/>
      <c r="AGJ8" s="166"/>
      <c r="AGK8" s="166"/>
      <c r="AGL8" s="166"/>
      <c r="AGM8" s="166"/>
      <c r="AGN8" s="166"/>
      <c r="AGO8" s="166"/>
      <c r="AGP8" s="166"/>
      <c r="AGQ8" s="166"/>
      <c r="AGR8" s="166"/>
      <c r="AGS8" s="166"/>
      <c r="AGT8" s="166"/>
      <c r="AGU8" s="166"/>
      <c r="AGV8" s="166"/>
      <c r="AGW8" s="166"/>
      <c r="AGX8" s="166"/>
      <c r="AGY8" s="166"/>
      <c r="AGZ8" s="166"/>
      <c r="AHA8" s="166"/>
      <c r="AHB8" s="166"/>
      <c r="AHC8" s="166"/>
      <c r="AHD8" s="166"/>
      <c r="AHE8" s="166"/>
      <c r="AHF8" s="166"/>
      <c r="AHG8" s="166"/>
      <c r="AHH8" s="166"/>
      <c r="AHI8" s="166"/>
      <c r="AHJ8" s="166"/>
      <c r="AHK8" s="166"/>
      <c r="AHL8" s="166"/>
      <c r="AHM8" s="166"/>
      <c r="AHN8" s="166"/>
      <c r="AHO8" s="166"/>
      <c r="AHP8" s="166"/>
      <c r="AHQ8" s="166"/>
      <c r="AHR8" s="166"/>
      <c r="AHS8" s="166"/>
      <c r="AHT8" s="166"/>
      <c r="AHU8" s="166"/>
      <c r="AHV8" s="166"/>
      <c r="AHW8" s="166"/>
      <c r="AHX8" s="166"/>
      <c r="AHY8" s="166"/>
      <c r="AHZ8" s="166"/>
      <c r="AIA8" s="166"/>
      <c r="AIB8" s="166"/>
      <c r="AIC8" s="166"/>
      <c r="AID8" s="166"/>
      <c r="AIE8" s="166"/>
      <c r="AIF8" s="166"/>
      <c r="AIG8" s="166"/>
      <c r="AIH8" s="166"/>
      <c r="AII8" s="166"/>
      <c r="AIJ8" s="166"/>
      <c r="AIK8" s="166"/>
      <c r="AIL8" s="166"/>
      <c r="AIM8" s="166"/>
      <c r="AIN8" s="166"/>
      <c r="AIO8" s="166"/>
      <c r="AIP8" s="166"/>
      <c r="AIQ8" s="166"/>
      <c r="AIR8" s="166"/>
      <c r="AIS8" s="166"/>
      <c r="AIT8" s="166"/>
      <c r="AIU8" s="166"/>
      <c r="AIV8" s="166"/>
      <c r="AIW8" s="166"/>
      <c r="AIX8" s="166"/>
      <c r="AIY8" s="166"/>
      <c r="AIZ8" s="166"/>
      <c r="AJA8" s="166"/>
      <c r="AJB8" s="166"/>
      <c r="AJC8" s="166"/>
      <c r="AJD8" s="166"/>
      <c r="AJE8" s="166"/>
      <c r="AJF8" s="166"/>
      <c r="AJG8" s="166"/>
      <c r="AJH8" s="166"/>
      <c r="AJI8" s="166"/>
      <c r="AJJ8" s="166"/>
      <c r="AJK8" s="166"/>
      <c r="AJL8" s="166"/>
      <c r="AJM8" s="166"/>
      <c r="AJN8" s="166"/>
      <c r="AJO8" s="166"/>
      <c r="AJP8" s="166"/>
      <c r="AJQ8" s="166"/>
      <c r="AJR8" s="166"/>
      <c r="AJS8" s="166"/>
      <c r="AJT8" s="166"/>
      <c r="AJU8" s="166"/>
      <c r="AJV8" s="166"/>
      <c r="AJW8" s="166"/>
      <c r="AJX8" s="166"/>
      <c r="AJY8" s="166"/>
      <c r="AJZ8" s="166"/>
      <c r="AKA8" s="166"/>
      <c r="AKB8" s="166"/>
      <c r="AKC8" s="166"/>
      <c r="AKD8" s="166"/>
      <c r="AKE8" s="166"/>
      <c r="AKF8" s="166"/>
      <c r="AKG8" s="166"/>
      <c r="AKH8" s="166"/>
      <c r="AKI8" s="166"/>
      <c r="AKJ8" s="166"/>
      <c r="AKK8" s="166"/>
      <c r="AKL8" s="166"/>
      <c r="AKM8" s="166"/>
      <c r="AKN8" s="166"/>
      <c r="AKO8" s="166"/>
      <c r="AKP8" s="166"/>
      <c r="AKQ8" s="166"/>
      <c r="AKR8" s="166"/>
      <c r="AKS8" s="166"/>
      <c r="AKT8" s="166"/>
      <c r="AKU8" s="166"/>
      <c r="AKV8" s="166"/>
      <c r="AKW8" s="166"/>
      <c r="AKX8" s="166"/>
      <c r="AKY8" s="166"/>
      <c r="AKZ8" s="166"/>
      <c r="ALA8" s="166"/>
      <c r="ALB8" s="166"/>
      <c r="ALC8" s="166"/>
      <c r="ALD8" s="166"/>
      <c r="ALE8" s="166"/>
      <c r="ALF8" s="166"/>
      <c r="ALG8" s="166"/>
      <c r="ALH8" s="166"/>
      <c r="ALI8" s="166"/>
      <c r="ALJ8" s="166"/>
      <c r="ALK8" s="166"/>
      <c r="ALL8" s="166"/>
      <c r="ALM8" s="166"/>
      <c r="ALN8" s="166"/>
      <c r="ALO8" s="166"/>
      <c r="ALP8" s="166"/>
      <c r="ALQ8" s="166"/>
      <c r="ALR8" s="166"/>
      <c r="ALS8" s="166"/>
      <c r="ALT8" s="166"/>
      <c r="ALU8" s="166"/>
      <c r="ALV8" s="166"/>
      <c r="ALW8" s="166"/>
      <c r="ALX8" s="166"/>
      <c r="ALY8" s="166"/>
      <c r="ALZ8" s="166"/>
      <c r="AMA8" s="166"/>
      <c r="AMB8" s="166"/>
      <c r="AMC8" s="166"/>
      <c r="AMD8" s="166"/>
      <c r="AME8" s="166"/>
      <c r="AMF8" s="166"/>
      <c r="AMG8" s="166"/>
      <c r="AMH8" s="166"/>
      <c r="AMI8" s="166"/>
      <c r="AMJ8" s="166"/>
      <c r="AMK8" s="166"/>
      <c r="AML8" s="166"/>
      <c r="AMM8" s="166"/>
      <c r="AMN8" s="166"/>
      <c r="AMO8" s="166"/>
      <c r="AMP8" s="166"/>
      <c r="AMQ8" s="166"/>
      <c r="AMR8" s="166"/>
      <c r="AMS8" s="166"/>
      <c r="AMT8" s="166"/>
      <c r="AMU8" s="166"/>
      <c r="AMV8" s="166"/>
      <c r="AMW8" s="166"/>
      <c r="AMX8" s="166"/>
      <c r="AMY8" s="166"/>
      <c r="AMZ8" s="166"/>
      <c r="ANA8" s="166"/>
      <c r="ANB8" s="166"/>
      <c r="ANC8" s="166"/>
      <c r="AND8" s="166"/>
      <c r="ANE8" s="166"/>
      <c r="ANF8" s="166"/>
      <c r="ANG8" s="166"/>
      <c r="ANH8" s="166"/>
      <c r="ANI8" s="166"/>
      <c r="ANJ8" s="166"/>
      <c r="ANK8" s="166"/>
      <c r="ANL8" s="166"/>
      <c r="ANM8" s="166"/>
      <c r="ANN8" s="166"/>
      <c r="ANO8" s="166"/>
      <c r="ANP8" s="166"/>
      <c r="ANQ8" s="166"/>
      <c r="ANR8" s="166"/>
      <c r="ANS8" s="166"/>
      <c r="ANT8" s="166"/>
      <c r="ANU8" s="166"/>
      <c r="ANV8" s="166"/>
      <c r="ANW8" s="166"/>
      <c r="ANX8" s="166"/>
      <c r="ANY8" s="166"/>
      <c r="ANZ8" s="166"/>
      <c r="AOA8" s="166"/>
      <c r="AOB8" s="166"/>
      <c r="AOC8" s="166"/>
      <c r="AOD8" s="166"/>
      <c r="AOE8" s="166"/>
      <c r="AOF8" s="166"/>
      <c r="AOG8" s="166"/>
      <c r="AOH8" s="166"/>
      <c r="AOI8" s="166"/>
      <c r="AOJ8" s="166"/>
      <c r="AOK8" s="166"/>
      <c r="AOL8" s="166"/>
      <c r="AOM8" s="166"/>
      <c r="AON8" s="166"/>
      <c r="AOO8" s="166"/>
      <c r="AOP8" s="166"/>
      <c r="AOQ8" s="166"/>
      <c r="AOR8" s="166"/>
      <c r="AOS8" s="166"/>
      <c r="AOT8" s="166"/>
      <c r="AOU8" s="166"/>
      <c r="AOV8" s="166"/>
      <c r="AOW8" s="166"/>
      <c r="AOX8" s="166"/>
      <c r="AOY8" s="166"/>
      <c r="AOZ8" s="166"/>
      <c r="APA8" s="166"/>
      <c r="APB8" s="166"/>
      <c r="APC8" s="166"/>
      <c r="APD8" s="166"/>
      <c r="APE8" s="166"/>
      <c r="APF8" s="166"/>
      <c r="APG8" s="166"/>
      <c r="APH8" s="166"/>
      <c r="API8" s="166"/>
      <c r="APJ8" s="166"/>
      <c r="APK8" s="166"/>
      <c r="APL8" s="166"/>
      <c r="APM8" s="166"/>
      <c r="APN8" s="166"/>
      <c r="APO8" s="166"/>
      <c r="APP8" s="166"/>
      <c r="APQ8" s="166"/>
      <c r="APR8" s="166"/>
      <c r="APS8" s="166"/>
      <c r="APT8" s="166"/>
      <c r="APU8" s="166"/>
      <c r="APV8" s="166"/>
      <c r="APW8" s="166"/>
      <c r="APX8" s="166"/>
      <c r="APY8" s="166"/>
      <c r="APZ8" s="166"/>
      <c r="AQA8" s="166"/>
      <c r="AQB8" s="166"/>
      <c r="AQC8" s="166"/>
      <c r="AQD8" s="166"/>
      <c r="AQE8" s="166"/>
      <c r="AQF8" s="166"/>
      <c r="AQG8" s="166"/>
      <c r="AQH8" s="166"/>
      <c r="AQI8" s="166"/>
      <c r="AQJ8" s="166"/>
      <c r="AQK8" s="166"/>
      <c r="AQL8" s="166"/>
      <c r="AQM8" s="166"/>
      <c r="AQN8" s="166"/>
      <c r="AQO8" s="166"/>
      <c r="AQP8" s="166"/>
      <c r="AQQ8" s="166"/>
      <c r="AQR8" s="166"/>
      <c r="AQS8" s="166"/>
      <c r="AQT8" s="166"/>
      <c r="AQU8" s="166"/>
      <c r="AQV8" s="166"/>
      <c r="AQW8" s="166"/>
      <c r="AQX8" s="166"/>
      <c r="AQY8" s="166"/>
      <c r="AQZ8" s="166"/>
      <c r="ARA8" s="166"/>
      <c r="ARB8" s="166"/>
      <c r="ARC8" s="166"/>
      <c r="ARD8" s="166"/>
      <c r="ARE8" s="166"/>
      <c r="ARF8" s="166"/>
      <c r="ARG8" s="166"/>
      <c r="ARH8" s="166"/>
      <c r="ARI8" s="166"/>
      <c r="ARJ8" s="166"/>
      <c r="ARK8" s="166"/>
      <c r="ARL8" s="166"/>
      <c r="ARM8" s="166"/>
      <c r="ARN8" s="166"/>
      <c r="ARO8" s="166"/>
      <c r="ARP8" s="166"/>
      <c r="ARQ8" s="166"/>
      <c r="ARR8" s="166"/>
      <c r="ARS8" s="166"/>
      <c r="ART8" s="166"/>
      <c r="ARU8" s="166"/>
      <c r="ARV8" s="166"/>
      <c r="ARW8" s="166"/>
      <c r="ARX8" s="166"/>
      <c r="ARY8" s="166"/>
      <c r="ARZ8" s="166"/>
      <c r="ASA8" s="166"/>
      <c r="ASB8" s="166"/>
      <c r="ASC8" s="166"/>
      <c r="ASD8" s="166"/>
      <c r="ASE8" s="166"/>
      <c r="ASF8" s="166"/>
      <c r="ASG8" s="166"/>
      <c r="ASH8" s="166"/>
      <c r="ASI8" s="166"/>
      <c r="ASJ8" s="166"/>
      <c r="ASK8" s="166"/>
      <c r="ASL8" s="166"/>
      <c r="ASM8" s="166"/>
      <c r="ASN8" s="166"/>
      <c r="ASO8" s="166"/>
      <c r="ASP8" s="166"/>
      <c r="ASQ8" s="166"/>
      <c r="ASR8" s="166"/>
      <c r="ASS8" s="166"/>
      <c r="AST8" s="166"/>
      <c r="ASU8" s="166"/>
      <c r="ASV8" s="166"/>
      <c r="ASW8" s="166"/>
      <c r="ASX8" s="166"/>
      <c r="ASY8" s="166"/>
      <c r="ASZ8" s="166"/>
      <c r="ATA8" s="166"/>
      <c r="ATB8" s="166"/>
      <c r="ATC8" s="166"/>
      <c r="ATD8" s="166"/>
      <c r="ATE8" s="166"/>
      <c r="ATF8" s="166"/>
      <c r="ATG8" s="166"/>
      <c r="ATH8" s="166"/>
      <c r="ATI8" s="166"/>
      <c r="ATJ8" s="166"/>
      <c r="ATK8" s="166"/>
      <c r="ATL8" s="166"/>
      <c r="ATM8" s="166"/>
      <c r="ATN8" s="166"/>
      <c r="ATO8" s="166"/>
      <c r="ATP8" s="166"/>
      <c r="ATQ8" s="166"/>
      <c r="ATR8" s="166"/>
      <c r="ATS8" s="166"/>
      <c r="ATT8" s="166"/>
      <c r="ATU8" s="166"/>
      <c r="ATV8" s="166"/>
      <c r="ATW8" s="166"/>
      <c r="ATX8" s="166"/>
      <c r="ATY8" s="166"/>
      <c r="ATZ8" s="166"/>
      <c r="AUA8" s="166"/>
      <c r="AUB8" s="166"/>
      <c r="AUC8" s="166"/>
      <c r="AUD8" s="166"/>
      <c r="AUE8" s="166"/>
      <c r="AUF8" s="166"/>
      <c r="AUG8" s="166"/>
      <c r="AUH8" s="166"/>
      <c r="AUI8" s="166"/>
      <c r="AUJ8" s="166"/>
      <c r="AUK8" s="166"/>
      <c r="AUL8" s="166"/>
      <c r="AUM8" s="166"/>
      <c r="AUN8" s="166"/>
      <c r="AUO8" s="166"/>
      <c r="AUP8" s="166"/>
      <c r="AUQ8" s="166"/>
      <c r="AUR8" s="166"/>
      <c r="AUS8" s="166"/>
      <c r="AUT8" s="166"/>
      <c r="AUU8" s="166"/>
      <c r="AUV8" s="166"/>
      <c r="AUW8" s="166"/>
      <c r="AUX8" s="166"/>
      <c r="AUY8" s="166"/>
      <c r="AUZ8" s="166"/>
      <c r="AVA8" s="166"/>
      <c r="AVB8" s="166"/>
      <c r="AVC8" s="166"/>
      <c r="AVD8" s="166"/>
      <c r="AVE8" s="166"/>
      <c r="AVF8" s="166"/>
      <c r="AVG8" s="166"/>
      <c r="AVH8" s="166"/>
      <c r="AVI8" s="166"/>
      <c r="AVJ8" s="166"/>
      <c r="AVK8" s="166"/>
      <c r="AVL8" s="166"/>
      <c r="AVM8" s="166"/>
      <c r="AVN8" s="166"/>
      <c r="AVO8" s="166"/>
      <c r="AVP8" s="166"/>
      <c r="AVQ8" s="166"/>
      <c r="AVR8" s="166"/>
      <c r="AVS8" s="166"/>
      <c r="AVT8" s="166"/>
      <c r="AVU8" s="166"/>
      <c r="AVV8" s="166"/>
      <c r="AVW8" s="166"/>
      <c r="AVX8" s="166"/>
      <c r="AVY8" s="166"/>
      <c r="AVZ8" s="166"/>
      <c r="AWA8" s="166"/>
      <c r="AWB8" s="166"/>
      <c r="AWC8" s="166"/>
      <c r="AWD8" s="166"/>
      <c r="AWE8" s="166"/>
      <c r="AWF8" s="166"/>
      <c r="AWG8" s="166"/>
      <c r="AWH8" s="166"/>
      <c r="AWI8" s="166"/>
      <c r="AWJ8" s="166"/>
      <c r="AWK8" s="166"/>
      <c r="AWL8" s="166"/>
      <c r="AWM8" s="166"/>
      <c r="AWN8" s="166"/>
      <c r="AWO8" s="166"/>
      <c r="AWP8" s="166"/>
      <c r="AWQ8" s="166"/>
      <c r="AWR8" s="166"/>
      <c r="AWS8" s="166"/>
      <c r="AWT8" s="166"/>
      <c r="AWU8" s="166"/>
      <c r="AWV8" s="166"/>
      <c r="AWW8" s="166"/>
      <c r="AWX8" s="166"/>
      <c r="AWY8" s="166"/>
      <c r="AWZ8" s="166"/>
      <c r="AXA8" s="166"/>
      <c r="AXB8" s="166"/>
      <c r="AXC8" s="166"/>
      <c r="AXD8" s="166"/>
      <c r="AXE8" s="166"/>
      <c r="AXF8" s="166"/>
      <c r="AXG8" s="166"/>
      <c r="AXH8" s="166"/>
      <c r="AXI8" s="166"/>
      <c r="AXJ8" s="166"/>
      <c r="AXK8" s="166"/>
      <c r="AXL8" s="166"/>
      <c r="AXM8" s="166"/>
      <c r="AXN8" s="166"/>
      <c r="AXO8" s="166"/>
      <c r="AXP8" s="166"/>
      <c r="AXQ8" s="166"/>
      <c r="AXR8" s="166"/>
      <c r="AXS8" s="166"/>
      <c r="AXT8" s="166"/>
      <c r="AXU8" s="166"/>
      <c r="AXV8" s="166"/>
      <c r="AXW8" s="166"/>
      <c r="AXX8" s="166"/>
      <c r="AXY8" s="166"/>
      <c r="AXZ8" s="166"/>
      <c r="AYA8" s="166"/>
      <c r="AYB8" s="166"/>
      <c r="AYC8" s="166"/>
      <c r="AYD8" s="166"/>
      <c r="AYE8" s="166"/>
      <c r="AYF8" s="166"/>
      <c r="AYG8" s="166"/>
      <c r="AYH8" s="166"/>
      <c r="AYI8" s="166"/>
      <c r="AYJ8" s="166"/>
      <c r="AYK8" s="166"/>
      <c r="AYL8" s="166"/>
      <c r="AYM8" s="166"/>
      <c r="AYN8" s="166"/>
      <c r="AYO8" s="166"/>
      <c r="AYP8" s="166"/>
      <c r="AYQ8" s="166"/>
      <c r="AYR8" s="166"/>
      <c r="AYS8" s="166"/>
      <c r="AYT8" s="166"/>
      <c r="AYU8" s="166"/>
      <c r="AYV8" s="166"/>
      <c r="AYW8" s="166"/>
      <c r="AYX8" s="166"/>
      <c r="AYY8" s="166"/>
      <c r="AYZ8" s="166"/>
      <c r="AZA8" s="166"/>
      <c r="AZB8" s="166"/>
      <c r="AZC8" s="166"/>
      <c r="AZD8" s="166"/>
      <c r="AZE8" s="166"/>
      <c r="AZF8" s="166"/>
      <c r="AZG8" s="166"/>
      <c r="AZH8" s="166"/>
      <c r="AZI8" s="166"/>
      <c r="AZJ8" s="166"/>
      <c r="AZK8" s="166"/>
      <c r="AZL8" s="166"/>
      <c r="AZM8" s="166"/>
      <c r="AZN8" s="166"/>
      <c r="AZO8" s="166"/>
      <c r="AZP8" s="166"/>
      <c r="AZQ8" s="166"/>
      <c r="AZR8" s="166"/>
      <c r="AZS8" s="166"/>
      <c r="AZT8" s="166"/>
      <c r="AZU8" s="166"/>
      <c r="AZV8" s="166"/>
      <c r="AZW8" s="166"/>
      <c r="AZX8" s="166"/>
      <c r="AZY8" s="166"/>
      <c r="AZZ8" s="166"/>
      <c r="BAA8" s="166"/>
      <c r="BAB8" s="166"/>
      <c r="BAC8" s="166"/>
      <c r="BAD8" s="166"/>
      <c r="BAE8" s="166"/>
      <c r="BAF8" s="166"/>
      <c r="BAG8" s="166"/>
      <c r="BAH8" s="166"/>
      <c r="BAI8" s="166"/>
      <c r="BAJ8" s="166"/>
      <c r="BAK8" s="166"/>
      <c r="BAL8" s="166"/>
      <c r="BAM8" s="166"/>
      <c r="BAN8" s="166"/>
      <c r="BAO8" s="166"/>
      <c r="BAP8" s="166"/>
      <c r="BAQ8" s="166"/>
      <c r="BAR8" s="166"/>
      <c r="BAS8" s="166"/>
      <c r="BAT8" s="166"/>
      <c r="BAU8" s="166"/>
      <c r="BAV8" s="166"/>
      <c r="BAW8" s="166"/>
      <c r="BAX8" s="166"/>
      <c r="BAY8" s="166"/>
      <c r="BAZ8" s="166"/>
      <c r="BBA8" s="166"/>
      <c r="BBB8" s="166"/>
      <c r="BBC8" s="166"/>
      <c r="BBD8" s="166"/>
      <c r="BBE8" s="166"/>
      <c r="BBF8" s="166"/>
      <c r="BBG8" s="166"/>
      <c r="BBH8" s="166"/>
      <c r="BBI8" s="166"/>
      <c r="BBJ8" s="166"/>
      <c r="BBK8" s="166"/>
      <c r="BBL8" s="166"/>
      <c r="BBM8" s="166"/>
      <c r="BBN8" s="166"/>
      <c r="BBO8" s="166"/>
      <c r="BBP8" s="166"/>
      <c r="BBQ8" s="166"/>
      <c r="BBR8" s="166"/>
      <c r="BBS8" s="166"/>
      <c r="BBT8" s="166"/>
      <c r="BBU8" s="166"/>
      <c r="BBV8" s="166"/>
      <c r="BBW8" s="166"/>
      <c r="BBX8" s="166"/>
      <c r="BBY8" s="166"/>
      <c r="BBZ8" s="166"/>
      <c r="BCA8" s="166"/>
      <c r="BCB8" s="166"/>
      <c r="BCC8" s="166"/>
      <c r="BCD8" s="166"/>
      <c r="BCE8" s="166"/>
      <c r="BCF8" s="166"/>
      <c r="BCG8" s="166"/>
      <c r="BCH8" s="166"/>
      <c r="BCI8" s="166"/>
      <c r="BCJ8" s="166"/>
      <c r="BCK8" s="166"/>
      <c r="BCL8" s="166"/>
      <c r="BCM8" s="166"/>
      <c r="BCN8" s="166"/>
      <c r="BCO8" s="166"/>
      <c r="BCP8" s="166"/>
      <c r="BCQ8" s="166"/>
      <c r="BCR8" s="166"/>
      <c r="BCS8" s="166"/>
      <c r="BCT8" s="166"/>
      <c r="BCU8" s="166"/>
      <c r="BCV8" s="166"/>
      <c r="BCW8" s="166"/>
      <c r="BCX8" s="166"/>
      <c r="BCY8" s="166"/>
      <c r="BCZ8" s="166"/>
      <c r="BDA8" s="166"/>
      <c r="BDB8" s="166"/>
      <c r="BDC8" s="166"/>
      <c r="BDD8" s="166"/>
      <c r="BDE8" s="166"/>
      <c r="BDF8" s="166"/>
      <c r="BDG8" s="166"/>
      <c r="BDH8" s="166"/>
      <c r="BDI8" s="166"/>
      <c r="BDJ8" s="166"/>
      <c r="BDK8" s="166"/>
      <c r="BDL8" s="166"/>
      <c r="BDM8" s="166"/>
      <c r="BDN8" s="166"/>
      <c r="BDO8" s="166"/>
      <c r="BDP8" s="166"/>
      <c r="BDQ8" s="166"/>
      <c r="BDR8" s="166"/>
      <c r="BDS8" s="166"/>
      <c r="BDT8" s="166"/>
      <c r="BDU8" s="166"/>
      <c r="BDV8" s="166"/>
      <c r="BDW8" s="166"/>
      <c r="BDX8" s="166"/>
      <c r="BDY8" s="166"/>
      <c r="BDZ8" s="166"/>
      <c r="BEA8" s="166"/>
      <c r="BEB8" s="166"/>
      <c r="BEC8" s="166"/>
      <c r="BED8" s="166"/>
      <c r="BEE8" s="166"/>
      <c r="BEF8" s="166"/>
      <c r="BEG8" s="166"/>
      <c r="BEH8" s="166"/>
      <c r="BEI8" s="166"/>
      <c r="BEJ8" s="166"/>
      <c r="BEK8" s="166"/>
      <c r="BEL8" s="166"/>
      <c r="BEM8" s="166"/>
      <c r="BEN8" s="166"/>
      <c r="BEO8" s="166"/>
      <c r="BEP8" s="166"/>
      <c r="BEQ8" s="166"/>
      <c r="BER8" s="166"/>
      <c r="BES8" s="166"/>
      <c r="BET8" s="166"/>
      <c r="BEU8" s="166"/>
      <c r="BEV8" s="166"/>
      <c r="BEW8" s="166"/>
      <c r="BEX8" s="166"/>
      <c r="BEY8" s="166"/>
      <c r="BEZ8" s="166"/>
      <c r="BFA8" s="166"/>
      <c r="BFB8" s="166"/>
      <c r="BFC8" s="166"/>
      <c r="BFD8" s="166"/>
      <c r="BFE8" s="166"/>
      <c r="BFF8" s="166"/>
      <c r="BFG8" s="166"/>
      <c r="BFH8" s="166"/>
      <c r="BFI8" s="166"/>
      <c r="BFJ8" s="166"/>
      <c r="BFK8" s="166"/>
      <c r="BFL8" s="166"/>
      <c r="BFM8" s="166"/>
      <c r="BFN8" s="166"/>
      <c r="BFO8" s="166"/>
      <c r="BFP8" s="166"/>
      <c r="BFQ8" s="166"/>
      <c r="BFR8" s="166"/>
      <c r="BFS8" s="166"/>
      <c r="BFT8" s="166"/>
      <c r="BFU8" s="166"/>
      <c r="BFV8" s="166"/>
      <c r="BFW8" s="166"/>
      <c r="BFX8" s="166"/>
      <c r="BFY8" s="166"/>
      <c r="BFZ8" s="166"/>
      <c r="BGA8" s="166"/>
      <c r="BGB8" s="166"/>
      <c r="BGC8" s="166"/>
      <c r="BGD8" s="166"/>
      <c r="BGE8" s="166"/>
      <c r="BGF8" s="166"/>
      <c r="BGG8" s="166"/>
      <c r="BGH8" s="166"/>
      <c r="BGI8" s="166"/>
      <c r="BGJ8" s="166"/>
      <c r="BGK8" s="166"/>
      <c r="BGL8" s="166"/>
      <c r="BGM8" s="166"/>
      <c r="BGN8" s="166"/>
      <c r="BGO8" s="166"/>
      <c r="BGP8" s="166"/>
      <c r="BGQ8" s="166"/>
      <c r="BGR8" s="166"/>
      <c r="BGS8" s="166"/>
      <c r="BGT8" s="166"/>
      <c r="BGU8" s="166"/>
      <c r="BGV8" s="166"/>
      <c r="BGW8" s="166"/>
      <c r="BGX8" s="166"/>
      <c r="BGY8" s="166"/>
      <c r="BGZ8" s="166"/>
      <c r="BHA8" s="166"/>
      <c r="BHB8" s="166"/>
      <c r="BHC8" s="166"/>
      <c r="BHD8" s="166"/>
      <c r="BHE8" s="166"/>
      <c r="BHF8" s="166"/>
      <c r="BHG8" s="166"/>
      <c r="BHH8" s="166"/>
      <c r="BHI8" s="166"/>
      <c r="BHJ8" s="166"/>
      <c r="BHK8" s="166"/>
      <c r="BHL8" s="166"/>
      <c r="BHM8" s="166"/>
      <c r="BHN8" s="166"/>
      <c r="BHO8" s="166"/>
      <c r="BHP8" s="166"/>
      <c r="BHQ8" s="166"/>
      <c r="BHR8" s="166"/>
      <c r="BHS8" s="166"/>
      <c r="BHT8" s="166"/>
      <c r="BHU8" s="166"/>
      <c r="BHV8" s="166"/>
      <c r="BHW8" s="166"/>
      <c r="BHX8" s="166"/>
      <c r="BHY8" s="166"/>
      <c r="BHZ8" s="166"/>
      <c r="BIA8" s="166"/>
      <c r="BIB8" s="166"/>
      <c r="BIC8" s="166"/>
      <c r="BID8" s="166"/>
      <c r="BIE8" s="166"/>
      <c r="BIF8" s="166"/>
      <c r="BIG8" s="166"/>
      <c r="BIH8" s="166"/>
      <c r="BII8" s="166"/>
      <c r="BIJ8" s="166"/>
      <c r="BIK8" s="166"/>
      <c r="BIL8" s="166"/>
      <c r="BIM8" s="166"/>
      <c r="BIN8" s="166"/>
      <c r="BIO8" s="166"/>
      <c r="BIP8" s="166"/>
      <c r="BIQ8" s="166"/>
      <c r="BIR8" s="166"/>
      <c r="BIS8" s="166"/>
      <c r="BIT8" s="166"/>
      <c r="BIU8" s="166"/>
      <c r="BIV8" s="166"/>
      <c r="BIW8" s="166"/>
      <c r="BIX8" s="166"/>
      <c r="BIY8" s="166"/>
      <c r="BIZ8" s="166"/>
      <c r="BJA8" s="166"/>
      <c r="BJB8" s="166"/>
      <c r="BJC8" s="166"/>
      <c r="BJD8" s="166"/>
      <c r="BJE8" s="166"/>
      <c r="BJF8" s="166"/>
      <c r="BJG8" s="166"/>
      <c r="BJH8" s="166"/>
      <c r="BJI8" s="166"/>
      <c r="BJJ8" s="166"/>
      <c r="BJK8" s="166"/>
      <c r="BJL8" s="166"/>
      <c r="BJM8" s="166"/>
      <c r="BJN8" s="166"/>
      <c r="BJO8" s="166"/>
      <c r="BJP8" s="166"/>
      <c r="BJQ8" s="166"/>
      <c r="BJR8" s="166"/>
      <c r="BJS8" s="166"/>
      <c r="BJT8" s="166"/>
      <c r="BJU8" s="166"/>
      <c r="BJV8" s="166"/>
      <c r="BJW8" s="166"/>
      <c r="BJX8" s="166"/>
      <c r="BJY8" s="166"/>
      <c r="BJZ8" s="166"/>
      <c r="BKA8" s="166"/>
      <c r="BKB8" s="166"/>
      <c r="BKC8" s="166"/>
      <c r="BKD8" s="166"/>
      <c r="BKE8" s="166"/>
      <c r="BKF8" s="166"/>
      <c r="BKG8" s="166"/>
      <c r="BKH8" s="166"/>
      <c r="BKI8" s="166"/>
      <c r="BKJ8" s="166"/>
      <c r="BKK8" s="166"/>
      <c r="BKL8" s="166"/>
      <c r="BKM8" s="166"/>
      <c r="BKN8" s="166"/>
      <c r="BKO8" s="166"/>
      <c r="BKP8" s="166"/>
      <c r="BKQ8" s="166"/>
      <c r="BKR8" s="166"/>
      <c r="BKS8" s="166"/>
      <c r="BKT8" s="166"/>
      <c r="BKU8" s="166"/>
      <c r="BKV8" s="166"/>
      <c r="BKW8" s="166"/>
      <c r="BKX8" s="166"/>
      <c r="BKY8" s="166"/>
      <c r="BKZ8" s="166"/>
      <c r="BLA8" s="166"/>
      <c r="BLB8" s="166"/>
      <c r="BLC8" s="166"/>
      <c r="BLD8" s="166"/>
      <c r="BLE8" s="166"/>
      <c r="BLF8" s="166"/>
      <c r="BLG8" s="166"/>
      <c r="BLH8" s="166"/>
      <c r="BLI8" s="166"/>
      <c r="BLJ8" s="166"/>
      <c r="BLK8" s="166"/>
      <c r="BLL8" s="166"/>
      <c r="BLM8" s="166"/>
      <c r="BLN8" s="166"/>
      <c r="BLO8" s="166"/>
      <c r="BLP8" s="166"/>
      <c r="BLQ8" s="166"/>
      <c r="BLR8" s="166"/>
      <c r="BLS8" s="166"/>
      <c r="BLT8" s="166"/>
      <c r="BLU8" s="166"/>
      <c r="BLV8" s="166"/>
      <c r="BLW8" s="166"/>
      <c r="BLX8" s="166"/>
      <c r="BLY8" s="166"/>
      <c r="BLZ8" s="166"/>
      <c r="BMA8" s="166"/>
      <c r="BMB8" s="166"/>
      <c r="BMC8" s="166"/>
      <c r="BMD8" s="166"/>
      <c r="BME8" s="166"/>
      <c r="BMF8" s="166"/>
      <c r="BMG8" s="166"/>
      <c r="BMH8" s="166"/>
      <c r="BMI8" s="166"/>
      <c r="BMJ8" s="166"/>
      <c r="BMK8" s="166"/>
      <c r="BML8" s="166"/>
      <c r="BMM8" s="166"/>
      <c r="BMN8" s="166"/>
      <c r="BMO8" s="166"/>
      <c r="BMP8" s="166"/>
      <c r="BMQ8" s="166"/>
      <c r="BMR8" s="166"/>
      <c r="BMS8" s="166"/>
      <c r="BMT8" s="166"/>
      <c r="BMU8" s="166"/>
      <c r="BMV8" s="166"/>
      <c r="BMW8" s="166"/>
      <c r="BMX8" s="166"/>
      <c r="BMY8" s="166"/>
      <c r="BMZ8" s="166"/>
      <c r="BNA8" s="166"/>
      <c r="BNB8" s="166"/>
      <c r="BNC8" s="166"/>
      <c r="BND8" s="166"/>
      <c r="BNE8" s="166"/>
      <c r="BNF8" s="166"/>
      <c r="BNG8" s="166"/>
      <c r="BNH8" s="166"/>
      <c r="BNI8" s="166"/>
      <c r="BNJ8" s="166"/>
      <c r="BNK8" s="166"/>
      <c r="BNL8" s="166"/>
      <c r="BNM8" s="166"/>
      <c r="BNN8" s="166"/>
      <c r="BNO8" s="166"/>
      <c r="BNP8" s="166"/>
      <c r="BNQ8" s="166"/>
      <c r="BNR8" s="166"/>
      <c r="BNS8" s="166"/>
      <c r="BNT8" s="166"/>
      <c r="BNU8" s="166"/>
      <c r="BNV8" s="166"/>
      <c r="BNW8" s="166"/>
      <c r="BNX8" s="166"/>
      <c r="BNY8" s="166"/>
      <c r="BNZ8" s="166"/>
      <c r="BOA8" s="166"/>
      <c r="BOB8" s="166"/>
      <c r="BOC8" s="166"/>
      <c r="BOD8" s="166"/>
      <c r="BOE8" s="166"/>
      <c r="BOF8" s="166"/>
      <c r="BOG8" s="166"/>
      <c r="BOH8" s="166"/>
      <c r="BOI8" s="166"/>
      <c r="BOJ8" s="166"/>
      <c r="BOK8" s="166"/>
      <c r="BOL8" s="166"/>
      <c r="BOM8" s="166"/>
      <c r="BON8" s="166"/>
      <c r="BOO8" s="166"/>
      <c r="BOP8" s="166"/>
      <c r="BOQ8" s="166"/>
      <c r="BOR8" s="166"/>
      <c r="BOS8" s="166"/>
      <c r="BOT8" s="166"/>
      <c r="BOU8" s="166"/>
      <c r="BOV8" s="166"/>
      <c r="BOW8" s="166"/>
      <c r="BOX8" s="166"/>
      <c r="BOY8" s="166"/>
      <c r="BOZ8" s="166"/>
      <c r="BPA8" s="166"/>
      <c r="BPB8" s="166"/>
      <c r="BPC8" s="166"/>
      <c r="BPD8" s="166"/>
      <c r="BPE8" s="166"/>
      <c r="BPF8" s="166"/>
      <c r="BPG8" s="166"/>
      <c r="BPH8" s="166"/>
      <c r="BPI8" s="166"/>
      <c r="BPJ8" s="166"/>
      <c r="BPK8" s="166"/>
      <c r="BPL8" s="166"/>
      <c r="BPM8" s="166"/>
      <c r="BPN8" s="166"/>
      <c r="BPO8" s="166"/>
      <c r="BPP8" s="166"/>
      <c r="BPQ8" s="166"/>
      <c r="BPR8" s="166"/>
      <c r="BPS8" s="166"/>
      <c r="BPT8" s="166"/>
      <c r="BPU8" s="166"/>
      <c r="BPV8" s="166"/>
      <c r="BPW8" s="166"/>
      <c r="BPX8" s="166"/>
      <c r="BPY8" s="166"/>
      <c r="BPZ8" s="166"/>
      <c r="BQA8" s="166"/>
      <c r="BQB8" s="166"/>
      <c r="BQC8" s="166"/>
      <c r="BQD8" s="166"/>
      <c r="BQE8" s="166"/>
      <c r="BQF8" s="166"/>
      <c r="BQG8" s="166"/>
      <c r="BQH8" s="166"/>
      <c r="BQI8" s="166"/>
      <c r="BQJ8" s="166"/>
      <c r="BQK8" s="166"/>
      <c r="BQL8" s="166"/>
      <c r="BQM8" s="166"/>
      <c r="BQN8" s="166"/>
      <c r="BQO8" s="166"/>
      <c r="BQP8" s="166"/>
      <c r="BQQ8" s="166"/>
      <c r="BQR8" s="166"/>
      <c r="BQS8" s="166"/>
      <c r="BQT8" s="166"/>
      <c r="BQU8" s="166"/>
      <c r="BQV8" s="166"/>
      <c r="BQW8" s="166"/>
      <c r="BQX8" s="166"/>
      <c r="BQY8" s="166"/>
      <c r="BQZ8" s="166"/>
      <c r="BRA8" s="166"/>
      <c r="BRB8" s="166"/>
      <c r="BRC8" s="166"/>
      <c r="BRD8" s="166"/>
      <c r="BRE8" s="166"/>
      <c r="BRF8" s="166"/>
      <c r="BRG8" s="166"/>
      <c r="BRH8" s="166"/>
      <c r="BRI8" s="166"/>
      <c r="BRJ8" s="166"/>
      <c r="BRK8" s="166"/>
      <c r="BRL8" s="166"/>
      <c r="BRM8" s="166"/>
      <c r="BRN8" s="166"/>
      <c r="BRO8" s="166"/>
      <c r="BRP8" s="166"/>
      <c r="BRQ8" s="166"/>
      <c r="BRR8" s="166"/>
      <c r="BRS8" s="166"/>
      <c r="BRT8" s="166"/>
      <c r="BRU8" s="166"/>
      <c r="BRV8" s="166"/>
      <c r="BRW8" s="166"/>
      <c r="BRX8" s="166"/>
      <c r="BRY8" s="166"/>
      <c r="BRZ8" s="166"/>
      <c r="BSA8" s="166"/>
      <c r="BSB8" s="166"/>
      <c r="BSC8" s="166"/>
      <c r="BSD8" s="166"/>
      <c r="BSE8" s="166"/>
      <c r="BSF8" s="166"/>
      <c r="BSG8" s="166"/>
      <c r="BSH8" s="166"/>
      <c r="BSI8" s="166"/>
      <c r="BSJ8" s="166"/>
      <c r="BSK8" s="166"/>
      <c r="BSL8" s="166"/>
      <c r="BSM8" s="166"/>
      <c r="BSN8" s="166"/>
      <c r="BSO8" s="166"/>
      <c r="BSP8" s="166"/>
      <c r="BSQ8" s="166"/>
      <c r="BSR8" s="166"/>
      <c r="BSS8" s="166"/>
      <c r="BST8" s="166"/>
      <c r="BSU8" s="166"/>
      <c r="BSV8" s="166"/>
      <c r="BSW8" s="166"/>
      <c r="BSX8" s="166"/>
      <c r="BSY8" s="166"/>
      <c r="BSZ8" s="166"/>
      <c r="BTA8" s="166"/>
      <c r="BTB8" s="166"/>
      <c r="BTC8" s="166"/>
      <c r="BTD8" s="166"/>
      <c r="BTE8" s="166"/>
      <c r="BTF8" s="166"/>
      <c r="BTG8" s="166"/>
      <c r="BTH8" s="166"/>
      <c r="BTI8" s="166"/>
      <c r="BTJ8" s="166"/>
      <c r="BTK8" s="166"/>
      <c r="BTL8" s="166"/>
      <c r="BTM8" s="166"/>
      <c r="BTN8" s="166"/>
      <c r="BTO8" s="166"/>
      <c r="BTP8" s="166"/>
      <c r="BTQ8" s="166"/>
      <c r="BTR8" s="166"/>
      <c r="BTS8" s="166"/>
      <c r="BTT8" s="166"/>
      <c r="BTU8" s="166"/>
      <c r="BTV8" s="166"/>
      <c r="BTW8" s="166"/>
      <c r="BTX8" s="166"/>
      <c r="BTY8" s="166"/>
      <c r="BTZ8" s="166"/>
      <c r="BUA8" s="166"/>
      <c r="BUB8" s="166"/>
      <c r="BUC8" s="166"/>
      <c r="BUD8" s="166"/>
      <c r="BUE8" s="166"/>
      <c r="BUF8" s="166"/>
      <c r="BUG8" s="166"/>
      <c r="BUH8" s="166"/>
      <c r="BUI8" s="166"/>
      <c r="BUJ8" s="166"/>
      <c r="BUK8" s="166"/>
      <c r="BUL8" s="166"/>
      <c r="BUM8" s="166"/>
      <c r="BUN8" s="166"/>
      <c r="BUO8" s="166"/>
      <c r="BUP8" s="166"/>
      <c r="BUQ8" s="166"/>
      <c r="BUR8" s="166"/>
      <c r="BUS8" s="166"/>
      <c r="BUT8" s="166"/>
      <c r="BUU8" s="166"/>
      <c r="BUV8" s="166"/>
      <c r="BUW8" s="166"/>
      <c r="BUX8" s="166"/>
      <c r="BUY8" s="166"/>
      <c r="BUZ8" s="166"/>
      <c r="BVA8" s="166"/>
      <c r="BVB8" s="166"/>
      <c r="BVC8" s="166"/>
      <c r="BVD8" s="166"/>
      <c r="BVE8" s="166"/>
      <c r="BVF8" s="166"/>
      <c r="BVG8" s="166"/>
      <c r="BVH8" s="166"/>
      <c r="BVI8" s="166"/>
      <c r="BVJ8" s="166"/>
      <c r="BVK8" s="166"/>
      <c r="BVL8" s="166"/>
      <c r="BVM8" s="166"/>
      <c r="BVN8" s="166"/>
      <c r="BVO8" s="166"/>
      <c r="BVP8" s="166"/>
      <c r="BVQ8" s="166"/>
      <c r="BVR8" s="166"/>
      <c r="BVS8" s="166"/>
      <c r="BVT8" s="166"/>
      <c r="BVU8" s="166"/>
      <c r="BVV8" s="166"/>
      <c r="BVW8" s="166"/>
      <c r="BVX8" s="166"/>
      <c r="BVY8" s="166"/>
      <c r="BVZ8" s="166"/>
      <c r="BWA8" s="166"/>
      <c r="BWB8" s="166"/>
      <c r="BWC8" s="166"/>
      <c r="BWD8" s="166"/>
      <c r="BWE8" s="166"/>
      <c r="BWF8" s="166"/>
      <c r="BWG8" s="166"/>
      <c r="BWH8" s="166"/>
      <c r="BWI8" s="166"/>
      <c r="BWJ8" s="166"/>
      <c r="BWK8" s="166"/>
      <c r="BWL8" s="166"/>
      <c r="BWM8" s="166"/>
      <c r="BWN8" s="166"/>
      <c r="BWO8" s="166"/>
      <c r="BWP8" s="166"/>
      <c r="BWQ8" s="166"/>
      <c r="BWR8" s="166"/>
      <c r="BWS8" s="166"/>
      <c r="BWT8" s="166"/>
      <c r="BWU8" s="166"/>
      <c r="BWV8" s="166"/>
      <c r="BWW8" s="166"/>
      <c r="BWX8" s="166"/>
      <c r="BWY8" s="166"/>
      <c r="BWZ8" s="166"/>
      <c r="BXA8" s="166"/>
      <c r="BXB8" s="166"/>
      <c r="BXC8" s="166"/>
      <c r="BXD8" s="166"/>
      <c r="BXE8" s="166"/>
      <c r="BXF8" s="166"/>
      <c r="BXG8" s="166"/>
      <c r="BXH8" s="166"/>
      <c r="BXI8" s="166"/>
      <c r="BXJ8" s="166"/>
      <c r="BXK8" s="166"/>
      <c r="BXL8" s="166"/>
      <c r="BXM8" s="166"/>
      <c r="BXN8" s="166"/>
      <c r="BXO8" s="166"/>
      <c r="BXP8" s="166"/>
      <c r="BXQ8" s="166"/>
      <c r="BXR8" s="166"/>
      <c r="BXS8" s="166"/>
      <c r="BXT8" s="166"/>
      <c r="BXU8" s="166"/>
      <c r="BXV8" s="166"/>
      <c r="BXW8" s="166"/>
      <c r="BXX8" s="166"/>
      <c r="BXY8" s="166"/>
      <c r="BXZ8" s="166"/>
      <c r="BYA8" s="166"/>
      <c r="BYB8" s="166"/>
      <c r="BYC8" s="166"/>
      <c r="BYD8" s="166"/>
      <c r="BYE8" s="166"/>
      <c r="BYF8" s="166"/>
      <c r="BYG8" s="166"/>
      <c r="BYH8" s="166"/>
      <c r="BYI8" s="166"/>
      <c r="BYJ8" s="166"/>
      <c r="BYK8" s="166"/>
      <c r="BYL8" s="166"/>
      <c r="BYM8" s="166"/>
      <c r="BYN8" s="166"/>
      <c r="BYO8" s="166"/>
      <c r="BYP8" s="166"/>
      <c r="BYQ8" s="166"/>
      <c r="BYR8" s="166"/>
      <c r="BYS8" s="166"/>
      <c r="BYT8" s="166"/>
      <c r="BYU8" s="166"/>
      <c r="BYV8" s="166"/>
      <c r="BYW8" s="166"/>
      <c r="BYX8" s="166"/>
      <c r="BYY8" s="166"/>
      <c r="BYZ8" s="166"/>
      <c r="BZA8" s="166"/>
      <c r="BZB8" s="166"/>
      <c r="BZC8" s="166"/>
      <c r="BZD8" s="166"/>
      <c r="BZE8" s="166"/>
      <c r="BZF8" s="166"/>
      <c r="BZG8" s="166"/>
      <c r="BZH8" s="166"/>
      <c r="BZI8" s="166"/>
      <c r="BZJ8" s="166"/>
      <c r="BZK8" s="166"/>
      <c r="BZL8" s="166"/>
      <c r="BZM8" s="166"/>
      <c r="BZN8" s="166"/>
      <c r="BZO8" s="166"/>
      <c r="BZP8" s="166"/>
      <c r="BZQ8" s="166"/>
      <c r="BZR8" s="166"/>
      <c r="BZS8" s="166"/>
      <c r="BZT8" s="166"/>
      <c r="BZU8" s="166"/>
      <c r="BZV8" s="166"/>
      <c r="BZW8" s="166"/>
      <c r="BZX8" s="166"/>
      <c r="BZY8" s="166"/>
      <c r="BZZ8" s="166"/>
      <c r="CAA8" s="166"/>
      <c r="CAB8" s="166"/>
      <c r="CAC8" s="166"/>
      <c r="CAD8" s="166"/>
      <c r="CAE8" s="166"/>
      <c r="CAF8" s="166"/>
      <c r="CAG8" s="166"/>
      <c r="CAH8" s="166"/>
      <c r="CAI8" s="166"/>
      <c r="CAJ8" s="166"/>
      <c r="CAK8" s="166"/>
      <c r="CAL8" s="166"/>
      <c r="CAM8" s="166"/>
      <c r="CAN8" s="166"/>
      <c r="CAO8" s="166"/>
      <c r="CAP8" s="166"/>
      <c r="CAQ8" s="166"/>
      <c r="CAR8" s="166"/>
      <c r="CAS8" s="166"/>
      <c r="CAT8" s="166"/>
      <c r="CAU8" s="166"/>
      <c r="CAV8" s="166"/>
      <c r="CAW8" s="166"/>
      <c r="CAX8" s="166"/>
      <c r="CAY8" s="166"/>
      <c r="CAZ8" s="166"/>
      <c r="CBA8" s="166"/>
      <c r="CBB8" s="166"/>
      <c r="CBC8" s="166"/>
      <c r="CBD8" s="166"/>
      <c r="CBE8" s="166"/>
      <c r="CBF8" s="166"/>
      <c r="CBG8" s="166"/>
      <c r="CBH8" s="166"/>
      <c r="CBI8" s="166"/>
      <c r="CBJ8" s="166"/>
      <c r="CBK8" s="166"/>
      <c r="CBL8" s="166"/>
      <c r="CBM8" s="166"/>
      <c r="CBN8" s="166"/>
      <c r="CBO8" s="166"/>
      <c r="CBP8" s="166"/>
      <c r="CBQ8" s="166"/>
      <c r="CBR8" s="166"/>
      <c r="CBS8" s="166"/>
      <c r="CBT8" s="166"/>
      <c r="CBU8" s="166"/>
      <c r="CBV8" s="166"/>
      <c r="CBW8" s="166"/>
      <c r="CBX8" s="166"/>
      <c r="CBY8" s="166"/>
      <c r="CBZ8" s="166"/>
      <c r="CCA8" s="166"/>
      <c r="CCB8" s="166"/>
      <c r="CCC8" s="166"/>
      <c r="CCD8" s="166"/>
      <c r="CCE8" s="166"/>
      <c r="CCF8" s="166"/>
      <c r="CCG8" s="166"/>
      <c r="CCH8" s="166"/>
      <c r="CCI8" s="166"/>
      <c r="CCJ8" s="166"/>
      <c r="CCK8" s="166"/>
      <c r="CCL8" s="166"/>
      <c r="CCM8" s="166"/>
      <c r="CCN8" s="166"/>
      <c r="CCO8" s="166"/>
      <c r="CCP8" s="166"/>
      <c r="CCQ8" s="166"/>
      <c r="CCR8" s="166"/>
      <c r="CCS8" s="166"/>
      <c r="CCT8" s="166"/>
      <c r="CCU8" s="166"/>
      <c r="CCV8" s="166"/>
      <c r="CCW8" s="166"/>
      <c r="CCX8" s="166"/>
      <c r="CCY8" s="166"/>
      <c r="CCZ8" s="166"/>
      <c r="CDA8" s="166"/>
      <c r="CDB8" s="166"/>
      <c r="CDC8" s="166"/>
      <c r="CDD8" s="166"/>
      <c r="CDE8" s="166"/>
      <c r="CDF8" s="166"/>
      <c r="CDG8" s="166"/>
      <c r="CDH8" s="166"/>
      <c r="CDI8" s="166"/>
      <c r="CDJ8" s="166"/>
      <c r="CDK8" s="166"/>
      <c r="CDL8" s="166"/>
      <c r="CDM8" s="166"/>
      <c r="CDN8" s="166"/>
      <c r="CDO8" s="166"/>
      <c r="CDP8" s="166"/>
      <c r="CDQ8" s="166"/>
      <c r="CDR8" s="166"/>
      <c r="CDS8" s="166"/>
      <c r="CDT8" s="166"/>
      <c r="CDU8" s="166"/>
      <c r="CDV8" s="166"/>
      <c r="CDW8" s="166"/>
      <c r="CDX8" s="166"/>
      <c r="CDY8" s="166"/>
      <c r="CDZ8" s="166"/>
      <c r="CEA8" s="166"/>
      <c r="CEB8" s="166"/>
      <c r="CEC8" s="166"/>
      <c r="CED8" s="166"/>
      <c r="CEE8" s="166"/>
      <c r="CEF8" s="166"/>
      <c r="CEG8" s="166"/>
      <c r="CEH8" s="166"/>
      <c r="CEI8" s="166"/>
      <c r="CEJ8" s="166"/>
      <c r="CEK8" s="166"/>
      <c r="CEL8" s="166"/>
      <c r="CEM8" s="166"/>
      <c r="CEN8" s="166"/>
      <c r="CEO8" s="166"/>
      <c r="CEP8" s="166"/>
      <c r="CEQ8" s="166"/>
      <c r="CER8" s="166"/>
      <c r="CES8" s="166"/>
      <c r="CET8" s="166"/>
      <c r="CEU8" s="166"/>
      <c r="CEV8" s="166"/>
      <c r="CEW8" s="166"/>
      <c r="CEX8" s="166"/>
      <c r="CEY8" s="166"/>
      <c r="CEZ8" s="166"/>
      <c r="CFA8" s="166"/>
      <c r="CFB8" s="166"/>
      <c r="CFC8" s="166"/>
      <c r="CFD8" s="166"/>
      <c r="CFE8" s="166"/>
      <c r="CFF8" s="166"/>
      <c r="CFG8" s="166"/>
      <c r="CFH8" s="166"/>
      <c r="CFI8" s="166"/>
      <c r="CFJ8" s="166"/>
      <c r="CFK8" s="166"/>
      <c r="CFL8" s="166"/>
      <c r="CFM8" s="166"/>
      <c r="CFN8" s="166"/>
      <c r="CFO8" s="166"/>
      <c r="CFP8" s="166"/>
      <c r="CFQ8" s="166"/>
      <c r="CFR8" s="166"/>
      <c r="CFS8" s="166"/>
      <c r="CFT8" s="166"/>
      <c r="CFU8" s="166"/>
      <c r="CFV8" s="166"/>
      <c r="CFW8" s="166"/>
      <c r="CFX8" s="166"/>
      <c r="CFY8" s="166"/>
      <c r="CFZ8" s="166"/>
      <c r="CGA8" s="166"/>
      <c r="CGB8" s="166"/>
      <c r="CGC8" s="166"/>
      <c r="CGD8" s="166"/>
      <c r="CGE8" s="166"/>
      <c r="CGF8" s="166"/>
      <c r="CGG8" s="166"/>
      <c r="CGH8" s="166"/>
      <c r="CGI8" s="166"/>
      <c r="CGJ8" s="166"/>
      <c r="CGK8" s="166"/>
      <c r="CGL8" s="166"/>
      <c r="CGM8" s="166"/>
      <c r="CGN8" s="166"/>
      <c r="CGO8" s="166"/>
      <c r="CGP8" s="166"/>
      <c r="CGQ8" s="166"/>
      <c r="CGR8" s="166"/>
      <c r="CGS8" s="166"/>
      <c r="CGT8" s="166"/>
      <c r="CGU8" s="166"/>
      <c r="CGV8" s="166"/>
      <c r="CGW8" s="166"/>
      <c r="CGX8" s="166"/>
      <c r="CGY8" s="166"/>
      <c r="CGZ8" s="166"/>
      <c r="CHA8" s="166"/>
      <c r="CHB8" s="166"/>
      <c r="CHC8" s="166"/>
      <c r="CHD8" s="166"/>
      <c r="CHE8" s="166"/>
      <c r="CHF8" s="166"/>
      <c r="CHG8" s="166"/>
      <c r="CHH8" s="166"/>
      <c r="CHI8" s="166"/>
      <c r="CHJ8" s="166"/>
      <c r="CHK8" s="166"/>
      <c r="CHL8" s="166"/>
      <c r="CHM8" s="166"/>
      <c r="CHN8" s="166"/>
      <c r="CHO8" s="166"/>
      <c r="CHP8" s="166"/>
      <c r="CHQ8" s="166"/>
      <c r="CHR8" s="166"/>
      <c r="CHS8" s="166"/>
      <c r="CHT8" s="166"/>
      <c r="CHU8" s="166"/>
      <c r="CHV8" s="166"/>
      <c r="CHW8" s="166"/>
      <c r="CHX8" s="166"/>
      <c r="CHY8" s="166"/>
      <c r="CHZ8" s="166"/>
      <c r="CIA8" s="166"/>
      <c r="CIB8" s="166"/>
      <c r="CIC8" s="166"/>
      <c r="CID8" s="166"/>
      <c r="CIE8" s="166"/>
      <c r="CIF8" s="166"/>
      <c r="CIG8" s="166"/>
      <c r="CIH8" s="166"/>
      <c r="CII8" s="166"/>
      <c r="CIJ8" s="166"/>
      <c r="CIK8" s="166"/>
      <c r="CIL8" s="166"/>
      <c r="CIM8" s="166"/>
      <c r="CIN8" s="166"/>
      <c r="CIO8" s="166"/>
      <c r="CIP8" s="166"/>
      <c r="CIQ8" s="166"/>
      <c r="CIR8" s="166"/>
      <c r="CIS8" s="166"/>
      <c r="CIT8" s="166"/>
      <c r="CIU8" s="166"/>
      <c r="CIV8" s="166"/>
      <c r="CIW8" s="166"/>
      <c r="CIX8" s="166"/>
      <c r="CIY8" s="166"/>
      <c r="CIZ8" s="166"/>
      <c r="CJA8" s="166"/>
      <c r="CJB8" s="166"/>
      <c r="CJC8" s="166"/>
      <c r="CJD8" s="166"/>
      <c r="CJE8" s="166"/>
      <c r="CJF8" s="166"/>
      <c r="CJG8" s="166"/>
      <c r="CJH8" s="166"/>
      <c r="CJI8" s="166"/>
      <c r="CJJ8" s="166"/>
      <c r="CJK8" s="166"/>
      <c r="CJL8" s="166"/>
      <c r="CJM8" s="166"/>
      <c r="CJN8" s="166"/>
      <c r="CJO8" s="166"/>
      <c r="CJP8" s="166"/>
      <c r="CJQ8" s="166"/>
      <c r="CJR8" s="166"/>
      <c r="CJS8" s="166"/>
      <c r="CJT8" s="166"/>
      <c r="CJU8" s="166"/>
      <c r="CJV8" s="166"/>
      <c r="CJW8" s="166"/>
      <c r="CJX8" s="166"/>
      <c r="CJY8" s="166"/>
      <c r="CJZ8" s="166"/>
      <c r="CKA8" s="166"/>
      <c r="CKB8" s="166"/>
      <c r="CKC8" s="166"/>
      <c r="CKD8" s="166"/>
      <c r="CKE8" s="166"/>
      <c r="CKF8" s="166"/>
      <c r="CKG8" s="166"/>
      <c r="CKH8" s="166"/>
      <c r="CKI8" s="166"/>
      <c r="CKJ8" s="166"/>
      <c r="CKK8" s="166"/>
      <c r="CKL8" s="166"/>
      <c r="CKM8" s="166"/>
      <c r="CKN8" s="166"/>
      <c r="CKO8" s="166"/>
      <c r="CKP8" s="166"/>
      <c r="CKQ8" s="166"/>
      <c r="CKR8" s="166"/>
      <c r="CKS8" s="166"/>
      <c r="CKT8" s="166"/>
      <c r="CKU8" s="166"/>
      <c r="CKV8" s="166"/>
      <c r="CKW8" s="166"/>
      <c r="CKX8" s="166"/>
      <c r="CKY8" s="166"/>
      <c r="CKZ8" s="166"/>
      <c r="CLA8" s="166"/>
      <c r="CLB8" s="166"/>
      <c r="CLC8" s="166"/>
      <c r="CLD8" s="166"/>
      <c r="CLE8" s="166"/>
      <c r="CLF8" s="166"/>
      <c r="CLG8" s="166"/>
      <c r="CLH8" s="166"/>
      <c r="CLI8" s="166"/>
      <c r="CLJ8" s="166"/>
      <c r="CLK8" s="166"/>
      <c r="CLL8" s="166"/>
      <c r="CLM8" s="166"/>
      <c r="CLN8" s="166"/>
      <c r="CLO8" s="166"/>
      <c r="CLP8" s="166"/>
      <c r="CLQ8" s="166"/>
      <c r="CLR8" s="166"/>
      <c r="CLS8" s="166"/>
      <c r="CLT8" s="166"/>
      <c r="CLU8" s="166"/>
      <c r="CLV8" s="166"/>
      <c r="CLW8" s="166"/>
      <c r="CLX8" s="166"/>
      <c r="CLY8" s="166"/>
      <c r="CLZ8" s="166"/>
      <c r="CMA8" s="166"/>
      <c r="CMB8" s="166"/>
      <c r="CMC8" s="166"/>
      <c r="CMD8" s="166"/>
      <c r="CME8" s="166"/>
      <c r="CMF8" s="166"/>
      <c r="CMG8" s="166"/>
      <c r="CMH8" s="166"/>
      <c r="CMI8" s="166"/>
      <c r="CMJ8" s="166"/>
      <c r="CMK8" s="166"/>
      <c r="CML8" s="166"/>
      <c r="CMM8" s="166"/>
      <c r="CMN8" s="166"/>
      <c r="CMO8" s="166"/>
      <c r="CMP8" s="166"/>
      <c r="CMQ8" s="166"/>
      <c r="CMR8" s="166"/>
      <c r="CMS8" s="166"/>
      <c r="CMT8" s="166"/>
      <c r="CMU8" s="166"/>
      <c r="CMV8" s="166"/>
      <c r="CMW8" s="166"/>
      <c r="CMX8" s="166"/>
      <c r="CMY8" s="166"/>
      <c r="CMZ8" s="166"/>
      <c r="CNA8" s="166"/>
      <c r="CNB8" s="166"/>
      <c r="CNC8" s="166"/>
      <c r="CND8" s="166"/>
      <c r="CNE8" s="166"/>
      <c r="CNF8" s="166"/>
      <c r="CNG8" s="166"/>
      <c r="CNH8" s="166"/>
      <c r="CNI8" s="166"/>
      <c r="CNJ8" s="166"/>
      <c r="CNK8" s="166"/>
      <c r="CNL8" s="166"/>
      <c r="CNM8" s="166"/>
      <c r="CNN8" s="166"/>
      <c r="CNO8" s="166"/>
      <c r="CNP8" s="166"/>
      <c r="CNQ8" s="166"/>
      <c r="CNR8" s="166"/>
      <c r="CNS8" s="166"/>
      <c r="CNT8" s="166"/>
      <c r="CNU8" s="166"/>
      <c r="CNV8" s="166"/>
      <c r="CNW8" s="166"/>
      <c r="CNX8" s="166"/>
      <c r="CNY8" s="166"/>
      <c r="CNZ8" s="166"/>
      <c r="COA8" s="166"/>
      <c r="COB8" s="166"/>
      <c r="COC8" s="166"/>
      <c r="COD8" s="166"/>
      <c r="COE8" s="166"/>
      <c r="COF8" s="166"/>
      <c r="COG8" s="166"/>
      <c r="COH8" s="166"/>
      <c r="COI8" s="166"/>
      <c r="COJ8" s="166"/>
      <c r="COK8" s="166"/>
      <c r="COL8" s="166"/>
      <c r="COM8" s="166"/>
      <c r="CON8" s="166"/>
      <c r="COO8" s="166"/>
      <c r="COP8" s="166"/>
      <c r="COQ8" s="166"/>
      <c r="COR8" s="166"/>
      <c r="COS8" s="166"/>
      <c r="COT8" s="166"/>
      <c r="COU8" s="166"/>
      <c r="COV8" s="166"/>
      <c r="COW8" s="166"/>
      <c r="COX8" s="166"/>
      <c r="COY8" s="166"/>
      <c r="COZ8" s="166"/>
      <c r="CPA8" s="166"/>
      <c r="CPB8" s="166"/>
      <c r="CPC8" s="166"/>
      <c r="CPD8" s="166"/>
      <c r="CPE8" s="166"/>
      <c r="CPF8" s="166"/>
      <c r="CPG8" s="166"/>
      <c r="CPH8" s="166"/>
      <c r="CPI8" s="166"/>
      <c r="CPJ8" s="166"/>
      <c r="CPK8" s="166"/>
      <c r="CPL8" s="166"/>
      <c r="CPM8" s="166"/>
      <c r="CPN8" s="166"/>
      <c r="CPO8" s="166"/>
      <c r="CPP8" s="166"/>
      <c r="CPQ8" s="166"/>
      <c r="CPR8" s="166"/>
      <c r="CPS8" s="166"/>
      <c r="CPT8" s="166"/>
      <c r="CPU8" s="166"/>
      <c r="CPV8" s="166"/>
      <c r="CPW8" s="166"/>
      <c r="CPX8" s="166"/>
      <c r="CPY8" s="166"/>
      <c r="CPZ8" s="166"/>
      <c r="CQA8" s="166"/>
      <c r="CQB8" s="166"/>
      <c r="CQC8" s="166"/>
      <c r="CQD8" s="166"/>
      <c r="CQE8" s="166"/>
      <c r="CQF8" s="166"/>
      <c r="CQG8" s="166"/>
      <c r="CQH8" s="166"/>
      <c r="CQI8" s="166"/>
      <c r="CQJ8" s="166"/>
      <c r="CQK8" s="166"/>
      <c r="CQL8" s="166"/>
      <c r="CQM8" s="166"/>
      <c r="CQN8" s="166"/>
      <c r="CQO8" s="166"/>
      <c r="CQP8" s="166"/>
      <c r="CQQ8" s="166"/>
      <c r="CQR8" s="166"/>
      <c r="CQS8" s="166"/>
      <c r="CQT8" s="166"/>
      <c r="CQU8" s="166"/>
      <c r="CQV8" s="166"/>
      <c r="CQW8" s="166"/>
      <c r="CQX8" s="166"/>
      <c r="CQY8" s="166"/>
      <c r="CQZ8" s="166"/>
      <c r="CRA8" s="166"/>
      <c r="CRB8" s="166"/>
      <c r="CRC8" s="166"/>
      <c r="CRD8" s="166"/>
      <c r="CRE8" s="166"/>
      <c r="CRF8" s="166"/>
      <c r="CRG8" s="166"/>
      <c r="CRH8" s="166"/>
      <c r="CRI8" s="166"/>
      <c r="CRJ8" s="166"/>
      <c r="CRK8" s="166"/>
      <c r="CRL8" s="166"/>
      <c r="CRM8" s="166"/>
      <c r="CRN8" s="166"/>
      <c r="CRO8" s="166"/>
      <c r="CRP8" s="166"/>
      <c r="CRQ8" s="166"/>
      <c r="CRR8" s="166"/>
      <c r="CRS8" s="166"/>
      <c r="CRT8" s="166"/>
      <c r="CRU8" s="166"/>
      <c r="CRV8" s="166"/>
      <c r="CRW8" s="166"/>
      <c r="CRX8" s="166"/>
      <c r="CRY8" s="166"/>
      <c r="CRZ8" s="166"/>
      <c r="CSA8" s="166"/>
      <c r="CSB8" s="166"/>
      <c r="CSC8" s="166"/>
      <c r="CSD8" s="166"/>
      <c r="CSE8" s="166"/>
      <c r="CSF8" s="166"/>
      <c r="CSG8" s="166"/>
      <c r="CSH8" s="166"/>
      <c r="CSI8" s="166"/>
      <c r="CSJ8" s="166"/>
      <c r="CSK8" s="166"/>
      <c r="CSL8" s="166"/>
      <c r="CSM8" s="166"/>
      <c r="CSN8" s="166"/>
      <c r="CSO8" s="166"/>
      <c r="CSP8" s="166"/>
      <c r="CSQ8" s="166"/>
      <c r="CSR8" s="166"/>
      <c r="CSS8" s="166"/>
      <c r="CST8" s="166"/>
      <c r="CSU8" s="166"/>
      <c r="CSV8" s="166"/>
      <c r="CSW8" s="166"/>
      <c r="CSX8" s="166"/>
      <c r="CSY8" s="166"/>
      <c r="CSZ8" s="166"/>
      <c r="CTA8" s="166"/>
      <c r="CTB8" s="166"/>
      <c r="CTC8" s="166"/>
      <c r="CTD8" s="166"/>
      <c r="CTE8" s="166"/>
      <c r="CTF8" s="166"/>
      <c r="CTG8" s="166"/>
      <c r="CTH8" s="166"/>
      <c r="CTI8" s="166"/>
      <c r="CTJ8" s="166"/>
      <c r="CTK8" s="166"/>
      <c r="CTL8" s="166"/>
      <c r="CTM8" s="166"/>
      <c r="CTN8" s="166"/>
      <c r="CTO8" s="166"/>
      <c r="CTP8" s="166"/>
      <c r="CTQ8" s="166"/>
      <c r="CTR8" s="166"/>
      <c r="CTS8" s="166"/>
      <c r="CTT8" s="166"/>
      <c r="CTU8" s="166"/>
      <c r="CTV8" s="166"/>
      <c r="CTW8" s="166"/>
      <c r="CTX8" s="166"/>
      <c r="CTY8" s="166"/>
      <c r="CTZ8" s="166"/>
      <c r="CUA8" s="166"/>
      <c r="CUB8" s="166"/>
      <c r="CUC8" s="166"/>
      <c r="CUD8" s="166"/>
      <c r="CUE8" s="166"/>
      <c r="CUF8" s="166"/>
      <c r="CUG8" s="166"/>
      <c r="CUH8" s="166"/>
      <c r="CUI8" s="166"/>
      <c r="CUJ8" s="166"/>
      <c r="CUK8" s="166"/>
      <c r="CUL8" s="166"/>
      <c r="CUM8" s="166"/>
      <c r="CUN8" s="166"/>
      <c r="CUO8" s="166"/>
      <c r="CUP8" s="166"/>
      <c r="CUQ8" s="166"/>
      <c r="CUR8" s="166"/>
      <c r="CUS8" s="166"/>
      <c r="CUT8" s="166"/>
      <c r="CUU8" s="166"/>
      <c r="CUV8" s="166"/>
      <c r="CUW8" s="166"/>
      <c r="CUX8" s="166"/>
      <c r="CUY8" s="166"/>
      <c r="CUZ8" s="166"/>
      <c r="CVA8" s="166"/>
      <c r="CVB8" s="166"/>
      <c r="CVC8" s="166"/>
      <c r="CVD8" s="166"/>
      <c r="CVE8" s="166"/>
      <c r="CVF8" s="166"/>
      <c r="CVG8" s="166"/>
      <c r="CVH8" s="166"/>
      <c r="CVI8" s="166"/>
      <c r="CVJ8" s="166"/>
      <c r="CVK8" s="166"/>
      <c r="CVL8" s="166"/>
      <c r="CVM8" s="166"/>
      <c r="CVN8" s="166"/>
      <c r="CVO8" s="166"/>
      <c r="CVP8" s="166"/>
      <c r="CVQ8" s="166"/>
      <c r="CVR8" s="166"/>
      <c r="CVS8" s="166"/>
      <c r="CVT8" s="166"/>
      <c r="CVU8" s="166"/>
      <c r="CVV8" s="166"/>
      <c r="CVW8" s="166"/>
      <c r="CVX8" s="166"/>
      <c r="CVY8" s="166"/>
      <c r="CVZ8" s="166"/>
      <c r="CWA8" s="166"/>
      <c r="CWB8" s="166"/>
      <c r="CWC8" s="166"/>
      <c r="CWD8" s="166"/>
      <c r="CWE8" s="166"/>
      <c r="CWF8" s="166"/>
      <c r="CWG8" s="166"/>
      <c r="CWH8" s="166"/>
      <c r="CWI8" s="166"/>
      <c r="CWJ8" s="166"/>
      <c r="CWK8" s="166"/>
      <c r="CWL8" s="166"/>
      <c r="CWM8" s="166"/>
      <c r="CWN8" s="166"/>
      <c r="CWO8" s="166"/>
      <c r="CWP8" s="166"/>
      <c r="CWQ8" s="166"/>
      <c r="CWR8" s="166"/>
      <c r="CWS8" s="166"/>
      <c r="CWT8" s="166"/>
      <c r="CWU8" s="166"/>
      <c r="CWV8" s="166"/>
      <c r="CWW8" s="166"/>
      <c r="CWX8" s="166"/>
      <c r="CWY8" s="166"/>
      <c r="CWZ8" s="166"/>
      <c r="CXA8" s="166"/>
      <c r="CXB8" s="166"/>
      <c r="CXC8" s="166"/>
      <c r="CXD8" s="166"/>
      <c r="CXE8" s="166"/>
      <c r="CXF8" s="166"/>
      <c r="CXG8" s="166"/>
      <c r="CXH8" s="166"/>
      <c r="CXI8" s="166"/>
      <c r="CXJ8" s="166"/>
      <c r="CXK8" s="166"/>
      <c r="CXL8" s="166"/>
      <c r="CXM8" s="166"/>
      <c r="CXN8" s="166"/>
      <c r="CXO8" s="166"/>
      <c r="CXP8" s="166"/>
      <c r="CXQ8" s="166"/>
      <c r="CXR8" s="166"/>
      <c r="CXS8" s="166"/>
      <c r="CXT8" s="166"/>
      <c r="CXU8" s="166"/>
      <c r="CXV8" s="166"/>
      <c r="CXW8" s="166"/>
      <c r="CXX8" s="166"/>
      <c r="CXY8" s="166"/>
      <c r="CXZ8" s="166"/>
      <c r="CYA8" s="166"/>
      <c r="CYB8" s="166"/>
      <c r="CYC8" s="166"/>
      <c r="CYD8" s="166"/>
      <c r="CYE8" s="166"/>
      <c r="CYF8" s="166"/>
      <c r="CYG8" s="166"/>
      <c r="CYH8" s="166"/>
      <c r="CYI8" s="166"/>
      <c r="CYJ8" s="166"/>
      <c r="CYK8" s="166"/>
      <c r="CYL8" s="166"/>
      <c r="CYM8" s="166"/>
      <c r="CYN8" s="166"/>
      <c r="CYO8" s="166"/>
      <c r="CYP8" s="166"/>
      <c r="CYQ8" s="166"/>
      <c r="CYR8" s="166"/>
      <c r="CYS8" s="166"/>
      <c r="CYT8" s="166"/>
      <c r="CYU8" s="166"/>
      <c r="CYV8" s="166"/>
      <c r="CYW8" s="166"/>
      <c r="CYX8" s="166"/>
      <c r="CYY8" s="166"/>
      <c r="CYZ8" s="166"/>
      <c r="CZA8" s="166"/>
      <c r="CZB8" s="166"/>
      <c r="CZC8" s="166"/>
      <c r="CZD8" s="166"/>
      <c r="CZE8" s="166"/>
      <c r="CZF8" s="166"/>
      <c r="CZG8" s="166"/>
      <c r="CZH8" s="166"/>
      <c r="CZI8" s="166"/>
      <c r="CZJ8" s="166"/>
      <c r="CZK8" s="166"/>
      <c r="CZL8" s="166"/>
      <c r="CZM8" s="166"/>
      <c r="CZN8" s="166"/>
      <c r="CZO8" s="166"/>
      <c r="CZP8" s="166"/>
      <c r="CZQ8" s="166"/>
      <c r="CZR8" s="166"/>
      <c r="CZS8" s="166"/>
      <c r="CZT8" s="166"/>
      <c r="CZU8" s="166"/>
      <c r="CZV8" s="166"/>
      <c r="CZW8" s="166"/>
      <c r="CZX8" s="166"/>
      <c r="CZY8" s="166"/>
      <c r="CZZ8" s="166"/>
      <c r="DAA8" s="166"/>
      <c r="DAB8" s="166"/>
      <c r="DAC8" s="166"/>
      <c r="DAD8" s="166"/>
      <c r="DAE8" s="166"/>
      <c r="DAF8" s="166"/>
      <c r="DAG8" s="166"/>
      <c r="DAH8" s="166"/>
      <c r="DAI8" s="166"/>
      <c r="DAJ8" s="166"/>
      <c r="DAK8" s="166"/>
      <c r="DAL8" s="166"/>
      <c r="DAM8" s="166"/>
      <c r="DAN8" s="166"/>
      <c r="DAO8" s="166"/>
      <c r="DAP8" s="166"/>
      <c r="DAQ8" s="166"/>
      <c r="DAR8" s="166"/>
      <c r="DAS8" s="166"/>
      <c r="DAT8" s="166"/>
      <c r="DAU8" s="166"/>
      <c r="DAV8" s="166"/>
      <c r="DAW8" s="166"/>
      <c r="DAX8" s="166"/>
      <c r="DAY8" s="166"/>
      <c r="DAZ8" s="166"/>
      <c r="DBA8" s="166"/>
      <c r="DBB8" s="166"/>
      <c r="DBC8" s="166"/>
      <c r="DBD8" s="166"/>
      <c r="DBE8" s="166"/>
      <c r="DBF8" s="166"/>
      <c r="DBG8" s="166"/>
      <c r="DBH8" s="166"/>
      <c r="DBI8" s="166"/>
      <c r="DBJ8" s="166"/>
      <c r="DBK8" s="166"/>
      <c r="DBL8" s="166"/>
      <c r="DBM8" s="166"/>
      <c r="DBN8" s="166"/>
      <c r="DBO8" s="166"/>
      <c r="DBP8" s="166"/>
      <c r="DBQ8" s="166"/>
      <c r="DBR8" s="166"/>
      <c r="DBS8" s="166"/>
      <c r="DBT8" s="166"/>
      <c r="DBU8" s="166"/>
      <c r="DBV8" s="166"/>
      <c r="DBW8" s="166"/>
      <c r="DBX8" s="166"/>
      <c r="DBY8" s="166"/>
      <c r="DBZ8" s="166"/>
      <c r="DCA8" s="166"/>
      <c r="DCB8" s="166"/>
      <c r="DCC8" s="166"/>
      <c r="DCD8" s="166"/>
      <c r="DCE8" s="166"/>
      <c r="DCF8" s="166"/>
      <c r="DCG8" s="166"/>
      <c r="DCH8" s="166"/>
      <c r="DCI8" s="166"/>
      <c r="DCJ8" s="166"/>
      <c r="DCK8" s="166"/>
      <c r="DCL8" s="166"/>
      <c r="DCM8" s="166"/>
      <c r="DCN8" s="166"/>
      <c r="DCO8" s="166"/>
      <c r="DCP8" s="166"/>
      <c r="DCQ8" s="166"/>
      <c r="DCR8" s="166"/>
      <c r="DCS8" s="166"/>
      <c r="DCT8" s="166"/>
      <c r="DCU8" s="166"/>
      <c r="DCV8" s="166"/>
      <c r="DCW8" s="166"/>
      <c r="DCX8" s="166"/>
      <c r="DCY8" s="166"/>
      <c r="DCZ8" s="166"/>
      <c r="DDA8" s="166"/>
      <c r="DDB8" s="166"/>
      <c r="DDC8" s="166"/>
      <c r="DDD8" s="166"/>
      <c r="DDE8" s="166"/>
      <c r="DDF8" s="166"/>
      <c r="DDG8" s="166"/>
      <c r="DDH8" s="166"/>
      <c r="DDI8" s="166"/>
      <c r="DDJ8" s="166"/>
      <c r="DDK8" s="166"/>
      <c r="DDL8" s="166"/>
      <c r="DDM8" s="166"/>
      <c r="DDN8" s="166"/>
      <c r="DDO8" s="166"/>
      <c r="DDP8" s="166"/>
      <c r="DDQ8" s="166"/>
      <c r="DDR8" s="166"/>
      <c r="DDS8" s="166"/>
      <c r="DDT8" s="166"/>
      <c r="DDU8" s="166"/>
      <c r="DDV8" s="166"/>
      <c r="DDW8" s="166"/>
      <c r="DDX8" s="166"/>
      <c r="DDY8" s="166"/>
      <c r="DDZ8" s="166"/>
      <c r="DEA8" s="166"/>
      <c r="DEB8" s="166"/>
      <c r="DEC8" s="166"/>
      <c r="DED8" s="166"/>
      <c r="DEE8" s="166"/>
      <c r="DEF8" s="166"/>
      <c r="DEG8" s="166"/>
      <c r="DEH8" s="166"/>
      <c r="DEI8" s="166"/>
      <c r="DEJ8" s="166"/>
      <c r="DEK8" s="166"/>
      <c r="DEL8" s="166"/>
      <c r="DEM8" s="166"/>
      <c r="DEN8" s="166"/>
      <c r="DEO8" s="166"/>
      <c r="DEP8" s="166"/>
      <c r="DEQ8" s="166"/>
      <c r="DER8" s="166"/>
      <c r="DES8" s="166"/>
      <c r="DET8" s="166"/>
      <c r="DEU8" s="166"/>
      <c r="DEV8" s="166"/>
      <c r="DEW8" s="166"/>
      <c r="DEX8" s="166"/>
      <c r="DEY8" s="166"/>
      <c r="DEZ8" s="166"/>
      <c r="DFA8" s="166"/>
      <c r="DFB8" s="166"/>
      <c r="DFC8" s="166"/>
      <c r="DFD8" s="166"/>
      <c r="DFE8" s="166"/>
      <c r="DFF8" s="166"/>
      <c r="DFG8" s="166"/>
      <c r="DFH8" s="166"/>
      <c r="DFI8" s="166"/>
      <c r="DFJ8" s="166"/>
      <c r="DFK8" s="166"/>
      <c r="DFL8" s="166"/>
      <c r="DFM8" s="166"/>
      <c r="DFN8" s="166"/>
      <c r="DFO8" s="166"/>
      <c r="DFP8" s="166"/>
      <c r="DFQ8" s="166"/>
      <c r="DFR8" s="166"/>
      <c r="DFS8" s="166"/>
      <c r="DFT8" s="166"/>
      <c r="DFU8" s="166"/>
      <c r="DFV8" s="166"/>
      <c r="DFW8" s="166"/>
      <c r="DFX8" s="166"/>
      <c r="DFY8" s="166"/>
      <c r="DFZ8" s="166"/>
      <c r="DGA8" s="166"/>
      <c r="DGB8" s="166"/>
      <c r="DGC8" s="166"/>
      <c r="DGD8" s="166"/>
      <c r="DGE8" s="166"/>
      <c r="DGF8" s="166"/>
      <c r="DGG8" s="166"/>
      <c r="DGH8" s="166"/>
      <c r="DGI8" s="166"/>
      <c r="DGJ8" s="166"/>
      <c r="DGK8" s="166"/>
      <c r="DGL8" s="166"/>
      <c r="DGM8" s="166"/>
      <c r="DGN8" s="166"/>
      <c r="DGO8" s="166"/>
      <c r="DGP8" s="166"/>
      <c r="DGQ8" s="166"/>
      <c r="DGR8" s="166"/>
      <c r="DGS8" s="166"/>
      <c r="DGT8" s="166"/>
      <c r="DGU8" s="166"/>
      <c r="DGV8" s="166"/>
      <c r="DGW8" s="166"/>
      <c r="DGX8" s="166"/>
      <c r="DGY8" s="166"/>
      <c r="DGZ8" s="166"/>
      <c r="DHA8" s="166"/>
      <c r="DHB8" s="166"/>
      <c r="DHC8" s="166"/>
      <c r="DHD8" s="166"/>
      <c r="DHE8" s="166"/>
      <c r="DHF8" s="166"/>
      <c r="DHG8" s="166"/>
      <c r="DHH8" s="166"/>
      <c r="DHI8" s="166"/>
      <c r="DHJ8" s="166"/>
      <c r="DHK8" s="166"/>
      <c r="DHL8" s="166"/>
      <c r="DHM8" s="166"/>
      <c r="DHN8" s="166"/>
      <c r="DHO8" s="166"/>
      <c r="DHP8" s="166"/>
      <c r="DHQ8" s="166"/>
      <c r="DHR8" s="166"/>
      <c r="DHS8" s="166"/>
      <c r="DHT8" s="166"/>
      <c r="DHU8" s="166"/>
      <c r="DHV8" s="166"/>
      <c r="DHW8" s="166"/>
      <c r="DHX8" s="166"/>
      <c r="DHY8" s="166"/>
      <c r="DHZ8" s="166"/>
      <c r="DIA8" s="166"/>
      <c r="DIB8" s="166"/>
      <c r="DIC8" s="166"/>
      <c r="DID8" s="166"/>
      <c r="DIE8" s="166"/>
      <c r="DIF8" s="166"/>
      <c r="DIG8" s="166"/>
      <c r="DIH8" s="166"/>
      <c r="DII8" s="166"/>
      <c r="DIJ8" s="166"/>
      <c r="DIK8" s="166"/>
      <c r="DIL8" s="166"/>
      <c r="DIM8" s="166"/>
      <c r="DIN8" s="166"/>
      <c r="DIO8" s="166"/>
      <c r="DIP8" s="166"/>
      <c r="DIQ8" s="166"/>
      <c r="DIR8" s="166"/>
      <c r="DIS8" s="166"/>
      <c r="DIT8" s="166"/>
      <c r="DIU8" s="166"/>
      <c r="DIV8" s="166"/>
      <c r="DIW8" s="166"/>
      <c r="DIX8" s="166"/>
      <c r="DIY8" s="166"/>
      <c r="DIZ8" s="166"/>
      <c r="DJA8" s="166"/>
      <c r="DJB8" s="166"/>
      <c r="DJC8" s="166"/>
      <c r="DJD8" s="166"/>
      <c r="DJE8" s="166"/>
      <c r="DJF8" s="166"/>
      <c r="DJG8" s="166"/>
      <c r="DJH8" s="166"/>
      <c r="DJI8" s="166"/>
      <c r="DJJ8" s="166"/>
      <c r="DJK8" s="166"/>
      <c r="DJL8" s="166"/>
      <c r="DJM8" s="166"/>
      <c r="DJN8" s="166"/>
      <c r="DJO8" s="166"/>
      <c r="DJP8" s="166"/>
      <c r="DJQ8" s="166"/>
      <c r="DJR8" s="166"/>
      <c r="DJS8" s="166"/>
      <c r="DJT8" s="166"/>
      <c r="DJU8" s="166"/>
      <c r="DJV8" s="166"/>
      <c r="DJW8" s="166"/>
      <c r="DJX8" s="166"/>
      <c r="DJY8" s="166"/>
      <c r="DJZ8" s="166"/>
      <c r="DKA8" s="166"/>
      <c r="DKB8" s="166"/>
      <c r="DKC8" s="166"/>
      <c r="DKD8" s="166"/>
      <c r="DKE8" s="166"/>
      <c r="DKF8" s="166"/>
      <c r="DKG8" s="166"/>
      <c r="DKH8" s="166"/>
      <c r="DKI8" s="166"/>
      <c r="DKJ8" s="166"/>
      <c r="DKK8" s="166"/>
      <c r="DKL8" s="166"/>
      <c r="DKM8" s="166"/>
      <c r="DKN8" s="166"/>
      <c r="DKO8" s="166"/>
      <c r="DKP8" s="166"/>
      <c r="DKQ8" s="166"/>
      <c r="DKR8" s="166"/>
      <c r="DKS8" s="166"/>
      <c r="DKT8" s="166"/>
      <c r="DKU8" s="166"/>
      <c r="DKV8" s="166"/>
      <c r="DKW8" s="166"/>
      <c r="DKX8" s="166"/>
      <c r="DKY8" s="166"/>
      <c r="DKZ8" s="166"/>
      <c r="DLA8" s="166"/>
      <c r="DLB8" s="166"/>
      <c r="DLC8" s="166"/>
      <c r="DLD8" s="166"/>
      <c r="DLE8" s="166"/>
      <c r="DLF8" s="166"/>
      <c r="DLG8" s="166"/>
      <c r="DLH8" s="166"/>
      <c r="DLI8" s="166"/>
      <c r="DLJ8" s="166"/>
      <c r="DLK8" s="166"/>
      <c r="DLL8" s="166"/>
      <c r="DLM8" s="166"/>
      <c r="DLN8" s="166"/>
      <c r="DLO8" s="166"/>
      <c r="DLP8" s="166"/>
      <c r="DLQ8" s="166"/>
      <c r="DLR8" s="166"/>
      <c r="DLS8" s="166"/>
      <c r="DLT8" s="166"/>
      <c r="DLU8" s="166"/>
      <c r="DLV8" s="166"/>
      <c r="DLW8" s="166"/>
      <c r="DLX8" s="166"/>
      <c r="DLY8" s="166"/>
      <c r="DLZ8" s="166"/>
      <c r="DMA8" s="166"/>
      <c r="DMB8" s="166"/>
      <c r="DMC8" s="166"/>
      <c r="DMD8" s="166"/>
      <c r="DME8" s="166"/>
      <c r="DMF8" s="166"/>
      <c r="DMG8" s="166"/>
      <c r="DMH8" s="166"/>
      <c r="DMI8" s="166"/>
      <c r="DMJ8" s="166"/>
      <c r="DMK8" s="166"/>
      <c r="DML8" s="166"/>
      <c r="DMM8" s="166"/>
      <c r="DMN8" s="166"/>
      <c r="DMO8" s="166"/>
      <c r="DMP8" s="166"/>
      <c r="DMQ8" s="166"/>
      <c r="DMR8" s="166"/>
      <c r="DMS8" s="166"/>
      <c r="DMT8" s="166"/>
      <c r="DMU8" s="166"/>
      <c r="DMV8" s="166"/>
      <c r="DMW8" s="166"/>
      <c r="DMX8" s="166"/>
      <c r="DMY8" s="166"/>
      <c r="DMZ8" s="166"/>
      <c r="DNA8" s="166"/>
      <c r="DNB8" s="166"/>
      <c r="DNC8" s="166"/>
      <c r="DND8" s="166"/>
      <c r="DNE8" s="166"/>
      <c r="DNF8" s="166"/>
      <c r="DNG8" s="166"/>
      <c r="DNH8" s="166"/>
      <c r="DNI8" s="166"/>
      <c r="DNJ8" s="166"/>
      <c r="DNK8" s="166"/>
      <c r="DNL8" s="166"/>
      <c r="DNM8" s="166"/>
      <c r="DNN8" s="166"/>
      <c r="DNO8" s="166"/>
      <c r="DNP8" s="166"/>
      <c r="DNQ8" s="166"/>
      <c r="DNR8" s="166"/>
      <c r="DNS8" s="166"/>
      <c r="DNT8" s="166"/>
      <c r="DNU8" s="166"/>
      <c r="DNV8" s="166"/>
      <c r="DNW8" s="166"/>
      <c r="DNX8" s="166"/>
      <c r="DNY8" s="166"/>
      <c r="DNZ8" s="166"/>
      <c r="DOA8" s="166"/>
      <c r="DOB8" s="166"/>
      <c r="DOC8" s="166"/>
      <c r="DOD8" s="166"/>
      <c r="DOE8" s="166"/>
      <c r="DOF8" s="166"/>
      <c r="DOG8" s="166"/>
      <c r="DOH8" s="166"/>
      <c r="DOI8" s="166"/>
      <c r="DOJ8" s="166"/>
      <c r="DOK8" s="166"/>
      <c r="DOL8" s="166"/>
      <c r="DOM8" s="166"/>
      <c r="DON8" s="166"/>
      <c r="DOO8" s="166"/>
      <c r="DOP8" s="166"/>
      <c r="DOQ8" s="166"/>
      <c r="DOR8" s="166"/>
      <c r="DOS8" s="166"/>
      <c r="DOT8" s="166"/>
      <c r="DOU8" s="166"/>
      <c r="DOV8" s="166"/>
      <c r="DOW8" s="166"/>
      <c r="DOX8" s="166"/>
      <c r="DOY8" s="166"/>
      <c r="DOZ8" s="166"/>
      <c r="DPA8" s="166"/>
      <c r="DPB8" s="166"/>
      <c r="DPC8" s="166"/>
      <c r="DPD8" s="166"/>
      <c r="DPE8" s="166"/>
      <c r="DPF8" s="166"/>
      <c r="DPG8" s="166"/>
      <c r="DPH8" s="166"/>
      <c r="DPI8" s="166"/>
      <c r="DPJ8" s="166"/>
      <c r="DPK8" s="166"/>
      <c r="DPL8" s="166"/>
      <c r="DPM8" s="166"/>
      <c r="DPN8" s="166"/>
      <c r="DPO8" s="166"/>
      <c r="DPP8" s="166"/>
      <c r="DPQ8" s="166"/>
      <c r="DPR8" s="166"/>
      <c r="DPS8" s="166"/>
      <c r="DPT8" s="166"/>
      <c r="DPU8" s="166"/>
      <c r="DPV8" s="166"/>
      <c r="DPW8" s="166"/>
      <c r="DPX8" s="166"/>
      <c r="DPY8" s="166"/>
      <c r="DPZ8" s="166"/>
      <c r="DQA8" s="166"/>
      <c r="DQB8" s="166"/>
      <c r="DQC8" s="166"/>
      <c r="DQD8" s="166"/>
      <c r="DQE8" s="166"/>
      <c r="DQF8" s="166"/>
      <c r="DQG8" s="166"/>
      <c r="DQH8" s="166"/>
      <c r="DQI8" s="166"/>
      <c r="DQJ8" s="166"/>
      <c r="DQK8" s="166"/>
      <c r="DQL8" s="166"/>
      <c r="DQM8" s="166"/>
      <c r="DQN8" s="166"/>
      <c r="DQO8" s="166"/>
      <c r="DQP8" s="166"/>
      <c r="DQQ8" s="166"/>
      <c r="DQR8" s="166"/>
      <c r="DQS8" s="166"/>
      <c r="DQT8" s="166"/>
      <c r="DQU8" s="166"/>
      <c r="DQV8" s="166"/>
      <c r="DQW8" s="166"/>
      <c r="DQX8" s="166"/>
      <c r="DQY8" s="166"/>
      <c r="DQZ8" s="166"/>
      <c r="DRA8" s="166"/>
      <c r="DRB8" s="166"/>
      <c r="DRC8" s="166"/>
      <c r="DRD8" s="166"/>
      <c r="DRE8" s="166"/>
      <c r="DRF8" s="166"/>
      <c r="DRG8" s="166"/>
      <c r="DRH8" s="166"/>
      <c r="DRI8" s="166"/>
      <c r="DRJ8" s="166"/>
      <c r="DRK8" s="166"/>
      <c r="DRL8" s="166"/>
      <c r="DRM8" s="166"/>
      <c r="DRN8" s="166"/>
      <c r="DRO8" s="166"/>
      <c r="DRP8" s="166"/>
      <c r="DRQ8" s="166"/>
      <c r="DRR8" s="166"/>
      <c r="DRS8" s="166"/>
      <c r="DRT8" s="166"/>
      <c r="DRU8" s="166"/>
      <c r="DRV8" s="166"/>
      <c r="DRW8" s="166"/>
      <c r="DRX8" s="166"/>
      <c r="DRY8" s="166"/>
      <c r="DRZ8" s="166"/>
      <c r="DSA8" s="166"/>
      <c r="DSB8" s="166"/>
      <c r="DSC8" s="166"/>
      <c r="DSD8" s="166"/>
      <c r="DSE8" s="166"/>
      <c r="DSF8" s="166"/>
      <c r="DSG8" s="166"/>
      <c r="DSH8" s="166"/>
      <c r="DSI8" s="166"/>
      <c r="DSJ8" s="166"/>
      <c r="DSK8" s="166"/>
      <c r="DSL8" s="166"/>
      <c r="DSM8" s="166"/>
      <c r="DSN8" s="166"/>
      <c r="DSO8" s="166"/>
      <c r="DSP8" s="166"/>
      <c r="DSQ8" s="166"/>
      <c r="DSR8" s="166"/>
      <c r="DSS8" s="166"/>
      <c r="DST8" s="166"/>
      <c r="DSU8" s="166"/>
      <c r="DSV8" s="166"/>
      <c r="DSW8" s="166"/>
      <c r="DSX8" s="166"/>
      <c r="DSY8" s="166"/>
      <c r="DSZ8" s="166"/>
      <c r="DTA8" s="166"/>
      <c r="DTB8" s="166"/>
      <c r="DTC8" s="166"/>
      <c r="DTD8" s="166"/>
      <c r="DTE8" s="166"/>
      <c r="DTF8" s="166"/>
      <c r="DTG8" s="166"/>
      <c r="DTH8" s="166"/>
      <c r="DTI8" s="166"/>
      <c r="DTJ8" s="166"/>
      <c r="DTK8" s="166"/>
      <c r="DTL8" s="166"/>
      <c r="DTM8" s="166"/>
      <c r="DTN8" s="166"/>
      <c r="DTO8" s="166"/>
      <c r="DTP8" s="166"/>
      <c r="DTQ8" s="166"/>
      <c r="DTR8" s="166"/>
      <c r="DTS8" s="166"/>
      <c r="DTT8" s="166"/>
      <c r="DTU8" s="166"/>
      <c r="DTV8" s="166"/>
      <c r="DTW8" s="166"/>
      <c r="DTX8" s="166"/>
      <c r="DTY8" s="166"/>
      <c r="DTZ8" s="166"/>
      <c r="DUA8" s="166"/>
      <c r="DUB8" s="166"/>
      <c r="DUC8" s="166"/>
      <c r="DUD8" s="166"/>
      <c r="DUE8" s="166"/>
      <c r="DUF8" s="166"/>
      <c r="DUG8" s="166"/>
      <c r="DUH8" s="166"/>
      <c r="DUI8" s="166"/>
      <c r="DUJ8" s="166"/>
      <c r="DUK8" s="166"/>
      <c r="DUL8" s="166"/>
      <c r="DUM8" s="166"/>
      <c r="DUN8" s="166"/>
      <c r="DUO8" s="166"/>
      <c r="DUP8" s="166"/>
      <c r="DUQ8" s="166"/>
      <c r="DUR8" s="166"/>
      <c r="DUS8" s="166"/>
      <c r="DUT8" s="166"/>
      <c r="DUU8" s="166"/>
      <c r="DUV8" s="166"/>
      <c r="DUW8" s="166"/>
      <c r="DUX8" s="166"/>
      <c r="DUY8" s="166"/>
      <c r="DUZ8" s="166"/>
      <c r="DVA8" s="166"/>
      <c r="DVB8" s="166"/>
      <c r="DVC8" s="166"/>
      <c r="DVD8" s="166"/>
      <c r="DVE8" s="166"/>
      <c r="DVF8" s="166"/>
      <c r="DVG8" s="166"/>
      <c r="DVH8" s="166"/>
      <c r="DVI8" s="166"/>
      <c r="DVJ8" s="166"/>
      <c r="DVK8" s="166"/>
      <c r="DVL8" s="166"/>
      <c r="DVM8" s="166"/>
      <c r="DVN8" s="166"/>
      <c r="DVO8" s="166"/>
      <c r="DVP8" s="166"/>
      <c r="DVQ8" s="166"/>
      <c r="DVR8" s="166"/>
      <c r="DVS8" s="166"/>
      <c r="DVT8" s="166"/>
      <c r="DVU8" s="166"/>
      <c r="DVV8" s="166"/>
      <c r="DVW8" s="166"/>
      <c r="DVX8" s="166"/>
      <c r="DVY8" s="166"/>
      <c r="DVZ8" s="166"/>
      <c r="DWA8" s="166"/>
      <c r="DWB8" s="166"/>
      <c r="DWC8" s="166"/>
      <c r="DWD8" s="166"/>
      <c r="DWE8" s="166"/>
      <c r="DWF8" s="166"/>
      <c r="DWG8" s="166"/>
      <c r="DWH8" s="166"/>
      <c r="DWI8" s="166"/>
      <c r="DWJ8" s="166"/>
      <c r="DWK8" s="166"/>
      <c r="DWL8" s="166"/>
      <c r="DWM8" s="166"/>
      <c r="DWN8" s="166"/>
      <c r="DWO8" s="166"/>
      <c r="DWP8" s="166"/>
      <c r="DWQ8" s="166"/>
      <c r="DWR8" s="166"/>
      <c r="DWS8" s="166"/>
      <c r="DWT8" s="166"/>
      <c r="DWU8" s="166"/>
      <c r="DWV8" s="166"/>
      <c r="DWW8" s="166"/>
      <c r="DWX8" s="166"/>
      <c r="DWY8" s="166"/>
      <c r="DWZ8" s="166"/>
      <c r="DXA8" s="166"/>
      <c r="DXB8" s="166"/>
      <c r="DXC8" s="166"/>
      <c r="DXD8" s="166"/>
      <c r="DXE8" s="166"/>
      <c r="DXF8" s="166"/>
      <c r="DXG8" s="166"/>
      <c r="DXH8" s="166"/>
      <c r="DXI8" s="166"/>
      <c r="DXJ8" s="166"/>
      <c r="DXK8" s="166"/>
      <c r="DXL8" s="166"/>
      <c r="DXM8" s="166"/>
      <c r="DXN8" s="166"/>
      <c r="DXO8" s="166"/>
      <c r="DXP8" s="166"/>
      <c r="DXQ8" s="166"/>
      <c r="DXR8" s="166"/>
      <c r="DXS8" s="166"/>
      <c r="DXT8" s="166"/>
      <c r="DXU8" s="166"/>
      <c r="DXV8" s="166"/>
      <c r="DXW8" s="166"/>
      <c r="DXX8" s="166"/>
      <c r="DXY8" s="166"/>
      <c r="DXZ8" s="166"/>
      <c r="DYA8" s="166"/>
      <c r="DYB8" s="166"/>
      <c r="DYC8" s="166"/>
      <c r="DYD8" s="166"/>
      <c r="DYE8" s="166"/>
      <c r="DYF8" s="166"/>
      <c r="DYG8" s="166"/>
      <c r="DYH8" s="166"/>
      <c r="DYI8" s="166"/>
      <c r="DYJ8" s="166"/>
      <c r="DYK8" s="166"/>
      <c r="DYL8" s="166"/>
      <c r="DYM8" s="166"/>
      <c r="DYN8" s="166"/>
      <c r="DYO8" s="166"/>
      <c r="DYP8" s="166"/>
      <c r="DYQ8" s="166"/>
      <c r="DYR8" s="166"/>
      <c r="DYS8" s="166"/>
      <c r="DYT8" s="166"/>
      <c r="DYU8" s="166"/>
      <c r="DYV8" s="166"/>
      <c r="DYW8" s="166"/>
      <c r="DYX8" s="166"/>
      <c r="DYY8" s="166"/>
      <c r="DYZ8" s="166"/>
      <c r="DZA8" s="166"/>
      <c r="DZB8" s="166"/>
      <c r="DZC8" s="166"/>
      <c r="DZD8" s="166"/>
      <c r="DZE8" s="166"/>
      <c r="DZF8" s="166"/>
      <c r="DZG8" s="166"/>
      <c r="DZH8" s="166"/>
      <c r="DZI8" s="166"/>
      <c r="DZJ8" s="166"/>
      <c r="DZK8" s="166"/>
      <c r="DZL8" s="166"/>
      <c r="DZM8" s="166"/>
      <c r="DZN8" s="166"/>
      <c r="DZO8" s="166"/>
      <c r="DZP8" s="166"/>
      <c r="DZQ8" s="166"/>
      <c r="DZR8" s="166"/>
      <c r="DZS8" s="166"/>
      <c r="DZT8" s="166"/>
      <c r="DZU8" s="166"/>
      <c r="DZV8" s="166"/>
      <c r="DZW8" s="166"/>
      <c r="DZX8" s="166"/>
      <c r="DZY8" s="166"/>
      <c r="DZZ8" s="166"/>
      <c r="EAA8" s="166"/>
      <c r="EAB8" s="166"/>
      <c r="EAC8" s="166"/>
      <c r="EAD8" s="166"/>
      <c r="EAE8" s="166"/>
      <c r="EAF8" s="166"/>
      <c r="EAG8" s="166"/>
      <c r="EAH8" s="166"/>
      <c r="EAI8" s="166"/>
      <c r="EAJ8" s="166"/>
      <c r="EAK8" s="166"/>
      <c r="EAL8" s="166"/>
      <c r="EAM8" s="166"/>
      <c r="EAN8" s="166"/>
      <c r="EAO8" s="166"/>
      <c r="EAP8" s="166"/>
      <c r="EAQ8" s="166"/>
      <c r="EAR8" s="166"/>
      <c r="EAS8" s="166"/>
      <c r="EAT8" s="166"/>
      <c r="EAU8" s="166"/>
      <c r="EAV8" s="166"/>
      <c r="EAW8" s="166"/>
      <c r="EAX8" s="166"/>
      <c r="EAY8" s="166"/>
      <c r="EAZ8" s="166"/>
      <c r="EBA8" s="166"/>
      <c r="EBB8" s="166"/>
      <c r="EBC8" s="166"/>
      <c r="EBD8" s="166"/>
      <c r="EBE8" s="166"/>
      <c r="EBF8" s="166"/>
      <c r="EBG8" s="166"/>
      <c r="EBH8" s="166"/>
      <c r="EBI8" s="166"/>
      <c r="EBJ8" s="166"/>
      <c r="EBK8" s="166"/>
      <c r="EBL8" s="166"/>
      <c r="EBM8" s="166"/>
      <c r="EBN8" s="166"/>
      <c r="EBO8" s="166"/>
      <c r="EBP8" s="166"/>
      <c r="EBQ8" s="166"/>
      <c r="EBR8" s="166"/>
      <c r="EBS8" s="166"/>
      <c r="EBT8" s="166"/>
      <c r="EBU8" s="166"/>
      <c r="EBV8" s="166"/>
      <c r="EBW8" s="166"/>
      <c r="EBX8" s="166"/>
      <c r="EBY8" s="166"/>
      <c r="EBZ8" s="166"/>
      <c r="ECA8" s="166"/>
      <c r="ECB8" s="166"/>
      <c r="ECC8" s="166"/>
      <c r="ECD8" s="166"/>
      <c r="ECE8" s="166"/>
      <c r="ECF8" s="166"/>
      <c r="ECG8" s="166"/>
      <c r="ECH8" s="166"/>
      <c r="ECI8" s="166"/>
      <c r="ECJ8" s="166"/>
      <c r="ECK8" s="166"/>
      <c r="ECL8" s="166"/>
      <c r="ECM8" s="166"/>
      <c r="ECN8" s="166"/>
      <c r="ECO8" s="166"/>
      <c r="ECP8" s="166"/>
      <c r="ECQ8" s="166"/>
      <c r="ECR8" s="166"/>
      <c r="ECS8" s="166"/>
      <c r="ECT8" s="166"/>
      <c r="ECU8" s="166"/>
      <c r="ECV8" s="166"/>
      <c r="ECW8" s="166"/>
      <c r="ECX8" s="166"/>
      <c r="ECY8" s="166"/>
      <c r="ECZ8" s="166"/>
      <c r="EDA8" s="166"/>
      <c r="EDB8" s="166"/>
      <c r="EDC8" s="166"/>
      <c r="EDD8" s="166"/>
      <c r="EDE8" s="166"/>
      <c r="EDF8" s="166"/>
      <c r="EDG8" s="166"/>
      <c r="EDH8" s="166"/>
      <c r="EDI8" s="166"/>
      <c r="EDJ8" s="166"/>
      <c r="EDK8" s="166"/>
      <c r="EDL8" s="166"/>
      <c r="EDM8" s="166"/>
      <c r="EDN8" s="166"/>
      <c r="EDO8" s="166"/>
      <c r="EDP8" s="166"/>
      <c r="EDQ8" s="166"/>
      <c r="EDR8" s="166"/>
      <c r="EDS8" s="166"/>
      <c r="EDT8" s="166"/>
      <c r="EDU8" s="166"/>
      <c r="EDV8" s="166"/>
      <c r="EDW8" s="166"/>
      <c r="EDX8" s="166"/>
      <c r="EDY8" s="166"/>
      <c r="EDZ8" s="166"/>
      <c r="EEA8" s="166"/>
      <c r="EEB8" s="166"/>
      <c r="EEC8" s="166"/>
      <c r="EED8" s="166"/>
      <c r="EEE8" s="166"/>
      <c r="EEF8" s="166"/>
      <c r="EEG8" s="166"/>
      <c r="EEH8" s="166"/>
      <c r="EEI8" s="166"/>
      <c r="EEJ8" s="166"/>
      <c r="EEK8" s="166"/>
      <c r="EEL8" s="166"/>
      <c r="EEM8" s="166"/>
      <c r="EEN8" s="166"/>
      <c r="EEO8" s="166"/>
      <c r="EEP8" s="166"/>
      <c r="EEQ8" s="166"/>
      <c r="EER8" s="166"/>
      <c r="EES8" s="166"/>
      <c r="EET8" s="166"/>
      <c r="EEU8" s="166"/>
      <c r="EEV8" s="166"/>
      <c r="EEW8" s="166"/>
      <c r="EEX8" s="166"/>
      <c r="EEY8" s="166"/>
      <c r="EEZ8" s="166"/>
      <c r="EFA8" s="166"/>
      <c r="EFB8" s="166"/>
      <c r="EFC8" s="166"/>
      <c r="EFD8" s="166"/>
      <c r="EFE8" s="166"/>
      <c r="EFF8" s="166"/>
      <c r="EFG8" s="166"/>
      <c r="EFH8" s="166"/>
      <c r="EFI8" s="166"/>
      <c r="EFJ8" s="166"/>
      <c r="EFK8" s="166"/>
      <c r="EFL8" s="166"/>
      <c r="EFM8" s="166"/>
      <c r="EFN8" s="166"/>
      <c r="EFO8" s="166"/>
      <c r="EFP8" s="166"/>
      <c r="EFQ8" s="166"/>
      <c r="EFR8" s="166"/>
      <c r="EFS8" s="166"/>
      <c r="EFT8" s="166"/>
      <c r="EFU8" s="166"/>
      <c r="EFV8" s="166"/>
      <c r="EFW8" s="166"/>
      <c r="EFX8" s="166"/>
      <c r="EFY8" s="166"/>
      <c r="EFZ8" s="166"/>
      <c r="EGA8" s="166"/>
      <c r="EGB8" s="166"/>
      <c r="EGC8" s="166"/>
      <c r="EGD8" s="166"/>
      <c r="EGE8" s="166"/>
      <c r="EGF8" s="166"/>
      <c r="EGG8" s="166"/>
      <c r="EGH8" s="166"/>
      <c r="EGI8" s="166"/>
      <c r="EGJ8" s="166"/>
      <c r="EGK8" s="166"/>
      <c r="EGL8" s="166"/>
      <c r="EGM8" s="166"/>
      <c r="EGN8" s="166"/>
      <c r="EGO8" s="166"/>
      <c r="EGP8" s="166"/>
      <c r="EGQ8" s="166"/>
      <c r="EGR8" s="166"/>
      <c r="EGS8" s="166"/>
      <c r="EGT8" s="166"/>
      <c r="EGU8" s="166"/>
      <c r="EGV8" s="166"/>
      <c r="EGW8" s="166"/>
      <c r="EGX8" s="166"/>
      <c r="EGY8" s="166"/>
      <c r="EGZ8" s="166"/>
      <c r="EHA8" s="166"/>
      <c r="EHB8" s="166"/>
      <c r="EHC8" s="166"/>
      <c r="EHD8" s="166"/>
      <c r="EHE8" s="166"/>
      <c r="EHF8" s="166"/>
      <c r="EHG8" s="166"/>
      <c r="EHH8" s="166"/>
      <c r="EHI8" s="166"/>
      <c r="EHJ8" s="166"/>
      <c r="EHK8" s="166"/>
      <c r="EHL8" s="166"/>
      <c r="EHM8" s="166"/>
      <c r="EHN8" s="166"/>
      <c r="EHO8" s="166"/>
      <c r="EHP8" s="166"/>
      <c r="EHQ8" s="166"/>
      <c r="EHR8" s="166"/>
      <c r="EHS8" s="166"/>
      <c r="EHT8" s="166"/>
      <c r="EHU8" s="166"/>
      <c r="EHV8" s="166"/>
      <c r="EHW8" s="166"/>
      <c r="EHX8" s="166"/>
      <c r="EHY8" s="166"/>
      <c r="EHZ8" s="166"/>
      <c r="EIA8" s="166"/>
      <c r="EIB8" s="166"/>
      <c r="EIC8" s="166"/>
      <c r="EID8" s="166"/>
      <c r="EIE8" s="166"/>
      <c r="EIF8" s="166"/>
      <c r="EIG8" s="166"/>
      <c r="EIH8" s="166"/>
      <c r="EII8" s="166"/>
      <c r="EIJ8" s="166"/>
      <c r="EIK8" s="166"/>
      <c r="EIL8" s="166"/>
      <c r="EIM8" s="166"/>
      <c r="EIN8" s="166"/>
      <c r="EIO8" s="166"/>
      <c r="EIP8" s="166"/>
      <c r="EIQ8" s="166"/>
      <c r="EIR8" s="166"/>
      <c r="EIS8" s="166"/>
      <c r="EIT8" s="166"/>
      <c r="EIU8" s="166"/>
      <c r="EIV8" s="166"/>
      <c r="EIW8" s="166"/>
      <c r="EIX8" s="166"/>
      <c r="EIY8" s="166"/>
      <c r="EIZ8" s="166"/>
      <c r="EJA8" s="166"/>
      <c r="EJB8" s="166"/>
      <c r="EJC8" s="166"/>
      <c r="EJD8" s="166"/>
      <c r="EJE8" s="166"/>
      <c r="EJF8" s="166"/>
      <c r="EJG8" s="166"/>
      <c r="EJH8" s="166"/>
      <c r="EJI8" s="166"/>
      <c r="EJJ8" s="166"/>
      <c r="EJK8" s="166"/>
      <c r="EJL8" s="166"/>
      <c r="EJM8" s="166"/>
      <c r="EJN8" s="166"/>
      <c r="EJO8" s="166"/>
      <c r="EJP8" s="166"/>
      <c r="EJQ8" s="166"/>
      <c r="EJR8" s="166"/>
      <c r="EJS8" s="166"/>
      <c r="EJT8" s="166"/>
      <c r="EJU8" s="166"/>
      <c r="EJV8" s="166"/>
      <c r="EJW8" s="166"/>
      <c r="EJX8" s="166"/>
      <c r="EJY8" s="166"/>
      <c r="EJZ8" s="166"/>
      <c r="EKA8" s="166"/>
      <c r="EKB8" s="166"/>
      <c r="EKC8" s="166"/>
      <c r="EKD8" s="166"/>
      <c r="EKE8" s="166"/>
      <c r="EKF8" s="166"/>
      <c r="EKG8" s="166"/>
      <c r="EKH8" s="166"/>
      <c r="EKI8" s="166"/>
      <c r="EKJ8" s="166"/>
      <c r="EKK8" s="166"/>
      <c r="EKL8" s="166"/>
      <c r="EKM8" s="166"/>
      <c r="EKN8" s="166"/>
      <c r="EKO8" s="166"/>
      <c r="EKP8" s="166"/>
      <c r="EKQ8" s="166"/>
      <c r="EKR8" s="166"/>
      <c r="EKS8" s="166"/>
      <c r="EKT8" s="166"/>
      <c r="EKU8" s="166"/>
      <c r="EKV8" s="166"/>
      <c r="EKW8" s="166"/>
      <c r="EKX8" s="166"/>
      <c r="EKY8" s="166"/>
      <c r="EKZ8" s="166"/>
      <c r="ELA8" s="166"/>
      <c r="ELB8" s="166"/>
      <c r="ELC8" s="166"/>
      <c r="ELD8" s="166"/>
      <c r="ELE8" s="166"/>
      <c r="ELF8" s="166"/>
      <c r="ELG8" s="166"/>
      <c r="ELH8" s="166"/>
      <c r="ELI8" s="166"/>
      <c r="ELJ8" s="166"/>
      <c r="ELK8" s="166"/>
      <c r="ELL8" s="166"/>
      <c r="ELM8" s="166"/>
      <c r="ELN8" s="166"/>
      <c r="ELO8" s="166"/>
      <c r="ELP8" s="166"/>
      <c r="ELQ8" s="166"/>
      <c r="ELR8" s="166"/>
      <c r="ELS8" s="166"/>
      <c r="ELT8" s="166"/>
      <c r="ELU8" s="166"/>
      <c r="ELV8" s="166"/>
      <c r="ELW8" s="166"/>
      <c r="ELX8" s="166"/>
      <c r="ELY8" s="166"/>
      <c r="ELZ8" s="166"/>
      <c r="EMA8" s="166"/>
      <c r="EMB8" s="166"/>
      <c r="EMC8" s="166"/>
      <c r="EMD8" s="166"/>
      <c r="EME8" s="166"/>
      <c r="EMF8" s="166"/>
      <c r="EMG8" s="166"/>
      <c r="EMH8" s="166"/>
      <c r="EMI8" s="166"/>
      <c r="EMJ8" s="166"/>
      <c r="EMK8" s="166"/>
      <c r="EML8" s="166"/>
      <c r="EMM8" s="166"/>
      <c r="EMN8" s="166"/>
      <c r="EMO8" s="166"/>
      <c r="EMP8" s="166"/>
      <c r="EMQ8" s="166"/>
      <c r="EMR8" s="166"/>
      <c r="EMS8" s="166"/>
      <c r="EMT8" s="166"/>
      <c r="EMU8" s="166"/>
      <c r="EMV8" s="166"/>
      <c r="EMW8" s="166"/>
      <c r="EMX8" s="166"/>
      <c r="EMY8" s="166"/>
      <c r="EMZ8" s="166"/>
      <c r="ENA8" s="166"/>
      <c r="ENB8" s="166"/>
      <c r="ENC8" s="166"/>
      <c r="END8" s="166"/>
      <c r="ENE8" s="166"/>
      <c r="ENF8" s="166"/>
      <c r="ENG8" s="166"/>
      <c r="ENH8" s="166"/>
      <c r="ENI8" s="166"/>
      <c r="ENJ8" s="166"/>
      <c r="ENK8" s="166"/>
      <c r="ENL8" s="166"/>
      <c r="ENM8" s="166"/>
      <c r="ENN8" s="166"/>
      <c r="ENO8" s="166"/>
      <c r="ENP8" s="166"/>
      <c r="ENQ8" s="166"/>
      <c r="ENR8" s="166"/>
      <c r="ENS8" s="166"/>
      <c r="ENT8" s="166"/>
      <c r="ENU8" s="166"/>
      <c r="ENV8" s="166"/>
      <c r="ENW8" s="166"/>
      <c r="ENX8" s="166"/>
      <c r="ENY8" s="166"/>
      <c r="ENZ8" s="166"/>
      <c r="EOA8" s="166"/>
      <c r="EOB8" s="166"/>
      <c r="EOC8" s="166"/>
      <c r="EOD8" s="166"/>
      <c r="EOE8" s="166"/>
      <c r="EOF8" s="166"/>
      <c r="EOG8" s="166"/>
      <c r="EOH8" s="166"/>
      <c r="EOI8" s="166"/>
      <c r="EOJ8" s="166"/>
      <c r="EOK8" s="166"/>
      <c r="EOL8" s="166"/>
      <c r="EOM8" s="166"/>
      <c r="EON8" s="166"/>
      <c r="EOO8" s="166"/>
      <c r="EOP8" s="166"/>
      <c r="EOQ8" s="166"/>
      <c r="EOR8" s="166"/>
      <c r="EOS8" s="166"/>
      <c r="EOT8" s="166"/>
      <c r="EOU8" s="166"/>
      <c r="EOV8" s="166"/>
      <c r="EOW8" s="166"/>
      <c r="EOX8" s="166"/>
      <c r="EOY8" s="166"/>
      <c r="EOZ8" s="166"/>
      <c r="EPA8" s="166"/>
      <c r="EPB8" s="166"/>
      <c r="EPC8" s="166"/>
      <c r="EPD8" s="166"/>
      <c r="EPE8" s="166"/>
      <c r="EPF8" s="166"/>
      <c r="EPG8" s="166"/>
      <c r="EPH8" s="166"/>
      <c r="EPI8" s="166"/>
      <c r="EPJ8" s="166"/>
      <c r="EPK8" s="166"/>
      <c r="EPL8" s="166"/>
      <c r="EPM8" s="166"/>
      <c r="EPN8" s="166"/>
      <c r="EPO8" s="166"/>
      <c r="EPP8" s="166"/>
      <c r="EPQ8" s="166"/>
      <c r="EPR8" s="166"/>
      <c r="EPS8" s="166"/>
      <c r="EPT8" s="166"/>
      <c r="EPU8" s="166"/>
      <c r="EPV8" s="166"/>
      <c r="EPW8" s="166"/>
      <c r="EPX8" s="166"/>
      <c r="EPY8" s="166"/>
      <c r="EPZ8" s="166"/>
      <c r="EQA8" s="166"/>
      <c r="EQB8" s="166"/>
      <c r="EQC8" s="166"/>
      <c r="EQD8" s="166"/>
      <c r="EQE8" s="166"/>
      <c r="EQF8" s="166"/>
      <c r="EQG8" s="166"/>
      <c r="EQH8" s="166"/>
      <c r="EQI8" s="166"/>
      <c r="EQJ8" s="166"/>
      <c r="EQK8" s="166"/>
      <c r="EQL8" s="166"/>
      <c r="EQM8" s="166"/>
      <c r="EQN8" s="166"/>
      <c r="EQO8" s="166"/>
      <c r="EQP8" s="166"/>
      <c r="EQQ8" s="166"/>
      <c r="EQR8" s="166"/>
      <c r="EQS8" s="166"/>
      <c r="EQT8" s="166"/>
      <c r="EQU8" s="166"/>
      <c r="EQV8" s="166"/>
      <c r="EQW8" s="166"/>
      <c r="EQX8" s="166"/>
      <c r="EQY8" s="166"/>
      <c r="EQZ8" s="166"/>
      <c r="ERA8" s="166"/>
      <c r="ERB8" s="166"/>
      <c r="ERC8" s="166"/>
      <c r="ERD8" s="166"/>
      <c r="ERE8" s="166"/>
      <c r="ERF8" s="166"/>
      <c r="ERG8" s="166"/>
      <c r="ERH8" s="166"/>
      <c r="ERI8" s="166"/>
      <c r="ERJ8" s="166"/>
      <c r="ERK8" s="166"/>
      <c r="ERL8" s="166"/>
      <c r="ERM8" s="166"/>
      <c r="ERN8" s="166"/>
      <c r="ERO8" s="166"/>
      <c r="ERP8" s="166"/>
      <c r="ERQ8" s="166"/>
      <c r="ERR8" s="166"/>
      <c r="ERS8" s="166"/>
      <c r="ERT8" s="166"/>
      <c r="ERU8" s="166"/>
      <c r="ERV8" s="166"/>
      <c r="ERW8" s="166"/>
      <c r="ERX8" s="166"/>
      <c r="ERY8" s="166"/>
      <c r="ERZ8" s="166"/>
      <c r="ESA8" s="166"/>
      <c r="ESB8" s="166"/>
      <c r="ESC8" s="166"/>
      <c r="ESD8" s="166"/>
      <c r="ESE8" s="166"/>
      <c r="ESF8" s="166"/>
      <c r="ESG8" s="166"/>
      <c r="ESH8" s="166"/>
      <c r="ESI8" s="166"/>
      <c r="ESJ8" s="166"/>
      <c r="ESK8" s="166"/>
      <c r="ESL8" s="166"/>
      <c r="ESM8" s="166"/>
      <c r="ESN8" s="166"/>
      <c r="ESO8" s="166"/>
      <c r="ESP8" s="166"/>
      <c r="ESQ8" s="166"/>
      <c r="ESR8" s="166"/>
      <c r="ESS8" s="166"/>
      <c r="EST8" s="166"/>
      <c r="ESU8" s="166"/>
      <c r="ESV8" s="166"/>
      <c r="ESW8" s="166"/>
      <c r="ESX8" s="166"/>
      <c r="ESY8" s="166"/>
      <c r="ESZ8" s="166"/>
      <c r="ETA8" s="166"/>
      <c r="ETB8" s="166"/>
      <c r="ETC8" s="166"/>
      <c r="ETD8" s="166"/>
      <c r="ETE8" s="166"/>
      <c r="ETF8" s="166"/>
      <c r="ETG8" s="166"/>
      <c r="ETH8" s="166"/>
      <c r="ETI8" s="166"/>
      <c r="ETJ8" s="166"/>
      <c r="ETK8" s="166"/>
      <c r="ETL8" s="166"/>
      <c r="ETM8" s="166"/>
      <c r="ETN8" s="166"/>
      <c r="ETO8" s="166"/>
      <c r="ETP8" s="166"/>
      <c r="ETQ8" s="166"/>
      <c r="ETR8" s="166"/>
      <c r="ETS8" s="166"/>
      <c r="ETT8" s="166"/>
      <c r="ETU8" s="166"/>
      <c r="ETV8" s="166"/>
      <c r="ETW8" s="166"/>
      <c r="ETX8" s="166"/>
      <c r="ETY8" s="166"/>
      <c r="ETZ8" s="166"/>
      <c r="EUA8" s="166"/>
      <c r="EUB8" s="166"/>
      <c r="EUC8" s="166"/>
      <c r="EUD8" s="166"/>
      <c r="EUE8" s="166"/>
      <c r="EUF8" s="166"/>
      <c r="EUG8" s="166"/>
      <c r="EUH8" s="166"/>
      <c r="EUI8" s="166"/>
      <c r="EUJ8" s="166"/>
      <c r="EUK8" s="166"/>
      <c r="EUL8" s="166"/>
      <c r="EUM8" s="166"/>
      <c r="EUN8" s="166"/>
      <c r="EUO8" s="166"/>
      <c r="EUP8" s="166"/>
      <c r="EUQ8" s="166"/>
      <c r="EUR8" s="166"/>
      <c r="EUS8" s="166"/>
      <c r="EUT8" s="166"/>
      <c r="EUU8" s="166"/>
      <c r="EUV8" s="166"/>
      <c r="EUW8" s="166"/>
      <c r="EUX8" s="166"/>
      <c r="EUY8" s="166"/>
      <c r="EUZ8" s="166"/>
      <c r="EVA8" s="166"/>
      <c r="EVB8" s="166"/>
      <c r="EVC8" s="166"/>
      <c r="EVD8" s="166"/>
      <c r="EVE8" s="166"/>
      <c r="EVF8" s="166"/>
      <c r="EVG8" s="166"/>
      <c r="EVH8" s="166"/>
      <c r="EVI8" s="166"/>
      <c r="EVJ8" s="166"/>
      <c r="EVK8" s="166"/>
      <c r="EVL8" s="166"/>
      <c r="EVM8" s="166"/>
      <c r="EVN8" s="166"/>
      <c r="EVO8" s="166"/>
      <c r="EVP8" s="166"/>
      <c r="EVQ8" s="166"/>
      <c r="EVR8" s="166"/>
      <c r="EVS8" s="166"/>
      <c r="EVT8" s="166"/>
      <c r="EVU8" s="166"/>
      <c r="EVV8" s="166"/>
      <c r="EVW8" s="166"/>
      <c r="EVX8" s="166"/>
      <c r="EVY8" s="166"/>
      <c r="EVZ8" s="166"/>
      <c r="EWA8" s="166"/>
      <c r="EWB8" s="166"/>
      <c r="EWC8" s="166"/>
      <c r="EWD8" s="166"/>
      <c r="EWE8" s="166"/>
      <c r="EWF8" s="166"/>
      <c r="EWG8" s="166"/>
      <c r="EWH8" s="166"/>
      <c r="EWI8" s="166"/>
      <c r="EWJ8" s="166"/>
      <c r="EWK8" s="166"/>
      <c r="EWL8" s="166"/>
      <c r="EWM8" s="166"/>
      <c r="EWN8" s="166"/>
      <c r="EWO8" s="166"/>
      <c r="EWP8" s="166"/>
      <c r="EWQ8" s="166"/>
      <c r="EWR8" s="166"/>
      <c r="EWS8" s="166"/>
      <c r="EWT8" s="166"/>
      <c r="EWU8" s="166"/>
      <c r="EWV8" s="166"/>
      <c r="EWW8" s="166"/>
      <c r="EWX8" s="166"/>
      <c r="EWY8" s="166"/>
      <c r="EWZ8" s="166"/>
      <c r="EXA8" s="166"/>
      <c r="EXB8" s="166"/>
      <c r="EXC8" s="166"/>
      <c r="EXD8" s="166"/>
      <c r="EXE8" s="166"/>
      <c r="EXF8" s="166"/>
      <c r="EXG8" s="166"/>
      <c r="EXH8" s="166"/>
      <c r="EXI8" s="166"/>
      <c r="EXJ8" s="166"/>
      <c r="EXK8" s="166"/>
      <c r="EXL8" s="166"/>
      <c r="EXM8" s="166"/>
      <c r="EXN8" s="166"/>
      <c r="EXO8" s="166"/>
      <c r="EXP8" s="166"/>
      <c r="EXQ8" s="166"/>
      <c r="EXR8" s="166"/>
      <c r="EXS8" s="166"/>
      <c r="EXT8" s="166"/>
      <c r="EXU8" s="166"/>
      <c r="EXV8" s="166"/>
      <c r="EXW8" s="166"/>
      <c r="EXX8" s="166"/>
      <c r="EXY8" s="166"/>
      <c r="EXZ8" s="166"/>
      <c r="EYA8" s="166"/>
      <c r="EYB8" s="166"/>
      <c r="EYC8" s="166"/>
      <c r="EYD8" s="166"/>
      <c r="EYE8" s="166"/>
      <c r="EYF8" s="166"/>
      <c r="EYG8" s="166"/>
      <c r="EYH8" s="166"/>
      <c r="EYI8" s="166"/>
      <c r="EYJ8" s="166"/>
      <c r="EYK8" s="166"/>
      <c r="EYL8" s="166"/>
      <c r="EYM8" s="166"/>
      <c r="EYN8" s="166"/>
      <c r="EYO8" s="166"/>
      <c r="EYP8" s="166"/>
      <c r="EYQ8" s="166"/>
      <c r="EYR8" s="166"/>
      <c r="EYS8" s="166"/>
      <c r="EYT8" s="166"/>
      <c r="EYU8" s="166"/>
      <c r="EYV8" s="166"/>
      <c r="EYW8" s="166"/>
      <c r="EYX8" s="166"/>
      <c r="EYY8" s="166"/>
      <c r="EYZ8" s="166"/>
      <c r="EZA8" s="166"/>
      <c r="EZB8" s="166"/>
      <c r="EZC8" s="166"/>
      <c r="EZD8" s="166"/>
      <c r="EZE8" s="166"/>
      <c r="EZF8" s="166"/>
      <c r="EZG8" s="166"/>
      <c r="EZH8" s="166"/>
      <c r="EZI8" s="166"/>
      <c r="EZJ8" s="166"/>
      <c r="EZK8" s="166"/>
      <c r="EZL8" s="166"/>
      <c r="EZM8" s="166"/>
      <c r="EZN8" s="166"/>
      <c r="EZO8" s="166"/>
      <c r="EZP8" s="166"/>
      <c r="EZQ8" s="166"/>
      <c r="EZR8" s="166"/>
      <c r="EZS8" s="166"/>
      <c r="EZT8" s="166"/>
      <c r="EZU8" s="166"/>
      <c r="EZV8" s="166"/>
      <c r="EZW8" s="166"/>
      <c r="EZX8" s="166"/>
      <c r="EZY8" s="166"/>
      <c r="EZZ8" s="166"/>
      <c r="FAA8" s="166"/>
      <c r="FAB8" s="166"/>
      <c r="FAC8" s="166"/>
      <c r="FAD8" s="166"/>
      <c r="FAE8" s="166"/>
      <c r="FAF8" s="166"/>
      <c r="FAG8" s="166"/>
      <c r="FAH8" s="166"/>
      <c r="FAI8" s="166"/>
      <c r="FAJ8" s="166"/>
      <c r="FAK8" s="166"/>
      <c r="FAL8" s="166"/>
      <c r="FAM8" s="166"/>
      <c r="FAN8" s="166"/>
      <c r="FAO8" s="166"/>
      <c r="FAP8" s="166"/>
      <c r="FAQ8" s="166"/>
      <c r="FAR8" s="166"/>
      <c r="FAS8" s="166"/>
      <c r="FAT8" s="166"/>
      <c r="FAU8" s="166"/>
      <c r="FAV8" s="166"/>
      <c r="FAW8" s="166"/>
      <c r="FAX8" s="166"/>
      <c r="FAY8" s="166"/>
      <c r="FAZ8" s="166"/>
      <c r="FBA8" s="166"/>
      <c r="FBB8" s="166"/>
      <c r="FBC8" s="166"/>
      <c r="FBD8" s="166"/>
      <c r="FBE8" s="166"/>
      <c r="FBF8" s="166"/>
      <c r="FBG8" s="166"/>
      <c r="FBH8" s="166"/>
      <c r="FBI8" s="166"/>
      <c r="FBJ8" s="166"/>
      <c r="FBK8" s="166"/>
      <c r="FBL8" s="166"/>
      <c r="FBM8" s="166"/>
      <c r="FBN8" s="166"/>
      <c r="FBO8" s="166"/>
      <c r="FBP8" s="166"/>
      <c r="FBQ8" s="166"/>
      <c r="FBR8" s="166"/>
      <c r="FBS8" s="166"/>
      <c r="FBT8" s="166"/>
      <c r="FBU8" s="166"/>
      <c r="FBV8" s="166"/>
      <c r="FBW8" s="166"/>
      <c r="FBX8" s="166"/>
      <c r="FBY8" s="166"/>
      <c r="FBZ8" s="166"/>
      <c r="FCA8" s="166"/>
      <c r="FCB8" s="166"/>
      <c r="FCC8" s="166"/>
      <c r="FCD8" s="166"/>
      <c r="FCE8" s="166"/>
      <c r="FCF8" s="166"/>
      <c r="FCG8" s="166"/>
      <c r="FCH8" s="166"/>
      <c r="FCI8" s="166"/>
      <c r="FCJ8" s="166"/>
      <c r="FCK8" s="166"/>
      <c r="FCL8" s="166"/>
      <c r="FCM8" s="166"/>
      <c r="FCN8" s="166"/>
      <c r="FCO8" s="166"/>
      <c r="FCP8" s="166"/>
      <c r="FCQ8" s="166"/>
      <c r="FCR8" s="166"/>
      <c r="FCS8" s="166"/>
      <c r="FCT8" s="166"/>
      <c r="FCU8" s="166"/>
      <c r="FCV8" s="166"/>
      <c r="FCW8" s="166"/>
      <c r="FCX8" s="166"/>
      <c r="FCY8" s="166"/>
      <c r="FCZ8" s="166"/>
      <c r="FDA8" s="166"/>
      <c r="FDB8" s="166"/>
      <c r="FDC8" s="166"/>
      <c r="FDD8" s="166"/>
      <c r="FDE8" s="166"/>
      <c r="FDF8" s="166"/>
      <c r="FDG8" s="166"/>
      <c r="FDH8" s="166"/>
      <c r="FDI8" s="166"/>
      <c r="FDJ8" s="166"/>
      <c r="FDK8" s="166"/>
      <c r="FDL8" s="166"/>
      <c r="FDM8" s="166"/>
      <c r="FDN8" s="166"/>
      <c r="FDO8" s="166"/>
      <c r="FDP8" s="166"/>
      <c r="FDQ8" s="166"/>
      <c r="FDR8" s="166"/>
      <c r="FDS8" s="166"/>
      <c r="FDT8" s="166"/>
      <c r="FDU8" s="166"/>
      <c r="FDV8" s="166"/>
      <c r="FDW8" s="166"/>
      <c r="FDX8" s="166"/>
      <c r="FDY8" s="166"/>
      <c r="FDZ8" s="166"/>
      <c r="FEA8" s="166"/>
      <c r="FEB8" s="166"/>
      <c r="FEC8" s="166"/>
      <c r="FED8" s="166"/>
      <c r="FEE8" s="166"/>
      <c r="FEF8" s="166"/>
      <c r="FEG8" s="166"/>
      <c r="FEH8" s="166"/>
      <c r="FEI8" s="166"/>
      <c r="FEJ8" s="166"/>
      <c r="FEK8" s="166"/>
      <c r="FEL8" s="166"/>
      <c r="FEM8" s="166"/>
      <c r="FEN8" s="166"/>
      <c r="FEO8" s="166"/>
      <c r="FEP8" s="166"/>
      <c r="FEQ8" s="166"/>
      <c r="FER8" s="166"/>
      <c r="FES8" s="166"/>
      <c r="FET8" s="166"/>
      <c r="FEU8" s="166"/>
      <c r="FEV8" s="166"/>
      <c r="FEW8" s="166"/>
      <c r="FEX8" s="166"/>
      <c r="FEY8" s="166"/>
      <c r="FEZ8" s="166"/>
      <c r="FFA8" s="166"/>
      <c r="FFB8" s="166"/>
      <c r="FFC8" s="166"/>
      <c r="FFD8" s="166"/>
      <c r="FFE8" s="166"/>
      <c r="FFF8" s="166"/>
      <c r="FFG8" s="166"/>
      <c r="FFH8" s="166"/>
      <c r="FFI8" s="166"/>
      <c r="FFJ8" s="166"/>
      <c r="FFK8" s="166"/>
      <c r="FFL8" s="166"/>
      <c r="FFM8" s="166"/>
      <c r="FFN8" s="166"/>
      <c r="FFO8" s="166"/>
      <c r="FFP8" s="166"/>
      <c r="FFQ8" s="166"/>
      <c r="FFR8" s="166"/>
      <c r="FFS8" s="166"/>
      <c r="FFT8" s="166"/>
      <c r="FFU8" s="166"/>
      <c r="FFV8" s="166"/>
      <c r="FFW8" s="166"/>
      <c r="FFX8" s="166"/>
      <c r="FFY8" s="166"/>
      <c r="FFZ8" s="166"/>
      <c r="FGA8" s="166"/>
      <c r="FGB8" s="166"/>
      <c r="FGC8" s="166"/>
      <c r="FGD8" s="166"/>
      <c r="FGE8" s="166"/>
      <c r="FGF8" s="166"/>
      <c r="FGG8" s="166"/>
      <c r="FGH8" s="166"/>
      <c r="FGI8" s="166"/>
      <c r="FGJ8" s="166"/>
      <c r="FGK8" s="166"/>
      <c r="FGL8" s="166"/>
      <c r="FGM8" s="166"/>
      <c r="FGN8" s="166"/>
      <c r="FGO8" s="166"/>
      <c r="FGP8" s="166"/>
      <c r="FGQ8" s="166"/>
      <c r="FGR8" s="166"/>
      <c r="FGS8" s="166"/>
      <c r="FGT8" s="166"/>
      <c r="FGU8" s="166"/>
      <c r="FGV8" s="166"/>
      <c r="FGW8" s="166"/>
      <c r="FGX8" s="166"/>
      <c r="FGY8" s="166"/>
      <c r="FGZ8" s="166"/>
      <c r="FHA8" s="166"/>
      <c r="FHB8" s="166"/>
      <c r="FHC8" s="166"/>
      <c r="FHD8" s="166"/>
      <c r="FHE8" s="166"/>
      <c r="FHF8" s="166"/>
      <c r="FHG8" s="166"/>
      <c r="FHH8" s="166"/>
      <c r="FHI8" s="166"/>
      <c r="FHJ8" s="166"/>
      <c r="FHK8" s="166"/>
      <c r="FHL8" s="166"/>
      <c r="FHM8" s="166"/>
      <c r="FHN8" s="166"/>
      <c r="FHO8" s="166"/>
      <c r="FHP8" s="166"/>
      <c r="FHQ8" s="166"/>
      <c r="FHR8" s="166"/>
      <c r="FHS8" s="166"/>
      <c r="FHT8" s="166"/>
      <c r="FHU8" s="166"/>
      <c r="FHV8" s="166"/>
      <c r="FHW8" s="166"/>
      <c r="FHX8" s="166"/>
      <c r="FHY8" s="166"/>
      <c r="FHZ8" s="166"/>
      <c r="FIA8" s="166"/>
      <c r="FIB8" s="166"/>
      <c r="FIC8" s="166"/>
      <c r="FID8" s="166"/>
      <c r="FIE8" s="166"/>
      <c r="FIF8" s="166"/>
      <c r="FIG8" s="166"/>
      <c r="FIH8" s="166"/>
      <c r="FII8" s="166"/>
      <c r="FIJ8" s="166"/>
      <c r="FIK8" s="166"/>
      <c r="FIL8" s="166"/>
      <c r="FIM8" s="166"/>
      <c r="FIN8" s="166"/>
      <c r="FIO8" s="166"/>
      <c r="FIP8" s="166"/>
      <c r="FIQ8" s="166"/>
      <c r="FIR8" s="166"/>
      <c r="FIS8" s="166"/>
      <c r="FIT8" s="166"/>
      <c r="FIU8" s="166"/>
      <c r="FIV8" s="166"/>
      <c r="FIW8" s="166"/>
      <c r="FIX8" s="166"/>
      <c r="FIY8" s="166"/>
      <c r="FIZ8" s="166"/>
      <c r="FJA8" s="166"/>
      <c r="FJB8" s="166"/>
      <c r="FJC8" s="166"/>
      <c r="FJD8" s="166"/>
      <c r="FJE8" s="166"/>
      <c r="FJF8" s="166"/>
      <c r="FJG8" s="166"/>
      <c r="FJH8" s="166"/>
      <c r="FJI8" s="166"/>
      <c r="FJJ8" s="166"/>
      <c r="FJK8" s="166"/>
      <c r="FJL8" s="166"/>
      <c r="FJM8" s="166"/>
      <c r="FJN8" s="166"/>
      <c r="FJO8" s="166"/>
      <c r="FJP8" s="166"/>
      <c r="FJQ8" s="166"/>
      <c r="FJR8" s="166"/>
      <c r="FJS8" s="166"/>
      <c r="FJT8" s="166"/>
      <c r="FJU8" s="166"/>
      <c r="FJV8" s="166"/>
      <c r="FJW8" s="166"/>
      <c r="FJX8" s="166"/>
      <c r="FJY8" s="166"/>
      <c r="FJZ8" s="166"/>
      <c r="FKA8" s="166"/>
      <c r="FKB8" s="166"/>
      <c r="FKC8" s="166"/>
      <c r="FKD8" s="166"/>
      <c r="FKE8" s="166"/>
      <c r="FKF8" s="166"/>
      <c r="FKG8" s="166"/>
      <c r="FKH8" s="166"/>
      <c r="FKI8" s="166"/>
      <c r="FKJ8" s="166"/>
      <c r="FKK8" s="166"/>
      <c r="FKL8" s="166"/>
      <c r="FKM8" s="166"/>
      <c r="FKN8" s="166"/>
      <c r="FKO8" s="166"/>
      <c r="FKP8" s="166"/>
      <c r="FKQ8" s="166"/>
      <c r="FKR8" s="166"/>
      <c r="FKS8" s="166"/>
      <c r="FKT8" s="166"/>
      <c r="FKU8" s="166"/>
      <c r="FKV8" s="166"/>
      <c r="FKW8" s="166"/>
      <c r="FKX8" s="166"/>
      <c r="FKY8" s="166"/>
      <c r="FKZ8" s="166"/>
      <c r="FLA8" s="166"/>
      <c r="FLB8" s="166"/>
      <c r="FLC8" s="166"/>
      <c r="FLD8" s="166"/>
      <c r="FLE8" s="166"/>
      <c r="FLF8" s="166"/>
      <c r="FLG8" s="166"/>
      <c r="FLH8" s="166"/>
      <c r="FLI8" s="166"/>
      <c r="FLJ8" s="166"/>
      <c r="FLK8" s="166"/>
      <c r="FLL8" s="166"/>
      <c r="FLM8" s="166"/>
      <c r="FLN8" s="166"/>
      <c r="FLO8" s="166"/>
      <c r="FLP8" s="166"/>
      <c r="FLQ8" s="166"/>
      <c r="FLR8" s="166"/>
      <c r="FLS8" s="166"/>
      <c r="FLT8" s="166"/>
      <c r="FLU8" s="166"/>
      <c r="FLV8" s="166"/>
      <c r="FLW8" s="166"/>
      <c r="FLX8" s="166"/>
      <c r="FLY8" s="166"/>
      <c r="FLZ8" s="166"/>
      <c r="FMA8" s="166"/>
      <c r="FMB8" s="166"/>
      <c r="FMC8" s="166"/>
      <c r="FMD8" s="166"/>
      <c r="FME8" s="166"/>
      <c r="FMF8" s="166"/>
      <c r="FMG8" s="166"/>
      <c r="FMH8" s="166"/>
      <c r="FMI8" s="166"/>
      <c r="FMJ8" s="166"/>
      <c r="FMK8" s="166"/>
      <c r="FML8" s="166"/>
      <c r="FMM8" s="166"/>
      <c r="FMN8" s="166"/>
      <c r="FMO8" s="166"/>
      <c r="FMP8" s="166"/>
      <c r="FMQ8" s="166"/>
      <c r="FMR8" s="166"/>
      <c r="FMS8" s="166"/>
      <c r="FMT8" s="166"/>
      <c r="FMU8" s="166"/>
      <c r="FMV8" s="166"/>
      <c r="FMW8" s="166"/>
      <c r="FMX8" s="166"/>
      <c r="FMY8" s="166"/>
      <c r="FMZ8" s="166"/>
      <c r="FNA8" s="166"/>
      <c r="FNB8" s="166"/>
      <c r="FNC8" s="166"/>
      <c r="FND8" s="166"/>
      <c r="FNE8" s="166"/>
      <c r="FNF8" s="166"/>
      <c r="FNG8" s="166"/>
      <c r="FNH8" s="166"/>
      <c r="FNI8" s="166"/>
      <c r="FNJ8" s="166"/>
      <c r="FNK8" s="166"/>
      <c r="FNL8" s="166"/>
      <c r="FNM8" s="166"/>
      <c r="FNN8" s="166"/>
      <c r="FNO8" s="166"/>
      <c r="FNP8" s="166"/>
      <c r="FNQ8" s="166"/>
      <c r="FNR8" s="166"/>
      <c r="FNS8" s="166"/>
      <c r="FNT8" s="166"/>
      <c r="FNU8" s="166"/>
      <c r="FNV8" s="166"/>
      <c r="FNW8" s="166"/>
      <c r="FNX8" s="166"/>
      <c r="FNY8" s="166"/>
      <c r="FNZ8" s="166"/>
      <c r="FOA8" s="166"/>
      <c r="FOB8" s="166"/>
      <c r="FOC8" s="166"/>
      <c r="FOD8" s="166"/>
      <c r="FOE8" s="166"/>
      <c r="FOF8" s="166"/>
      <c r="FOG8" s="166"/>
      <c r="FOH8" s="166"/>
      <c r="FOI8" s="166"/>
      <c r="FOJ8" s="166"/>
      <c r="FOK8" s="166"/>
      <c r="FOL8" s="166"/>
      <c r="FOM8" s="166"/>
      <c r="FON8" s="166"/>
      <c r="FOO8" s="166"/>
      <c r="FOP8" s="166"/>
      <c r="FOQ8" s="166"/>
      <c r="FOR8" s="166"/>
      <c r="FOS8" s="166"/>
      <c r="FOT8" s="166"/>
      <c r="FOU8" s="166"/>
      <c r="FOV8" s="166"/>
      <c r="FOW8" s="166"/>
      <c r="FOX8" s="166"/>
      <c r="FOY8" s="166"/>
      <c r="FOZ8" s="166"/>
      <c r="FPA8" s="166"/>
      <c r="FPB8" s="166"/>
      <c r="FPC8" s="166"/>
      <c r="FPD8" s="166"/>
      <c r="FPE8" s="166"/>
      <c r="FPF8" s="166"/>
      <c r="FPG8" s="166"/>
      <c r="FPH8" s="166"/>
      <c r="FPI8" s="166"/>
      <c r="FPJ8" s="166"/>
      <c r="FPK8" s="166"/>
      <c r="FPL8" s="166"/>
      <c r="FPM8" s="166"/>
      <c r="FPN8" s="166"/>
      <c r="FPO8" s="166"/>
      <c r="FPP8" s="166"/>
      <c r="FPQ8" s="166"/>
      <c r="FPR8" s="166"/>
      <c r="FPS8" s="166"/>
      <c r="FPT8" s="166"/>
      <c r="FPU8" s="166"/>
      <c r="FPV8" s="166"/>
      <c r="FPW8" s="166"/>
      <c r="FPX8" s="166"/>
      <c r="FPY8" s="166"/>
      <c r="FPZ8" s="166"/>
      <c r="FQA8" s="166"/>
      <c r="FQB8" s="166"/>
      <c r="FQC8" s="166"/>
      <c r="FQD8" s="166"/>
      <c r="FQE8" s="166"/>
      <c r="FQF8" s="166"/>
      <c r="FQG8" s="166"/>
      <c r="FQH8" s="166"/>
      <c r="FQI8" s="166"/>
      <c r="FQJ8" s="166"/>
      <c r="FQK8" s="166"/>
      <c r="FQL8" s="166"/>
      <c r="FQM8" s="166"/>
      <c r="FQN8" s="166"/>
      <c r="FQO8" s="166"/>
      <c r="FQP8" s="166"/>
      <c r="FQQ8" s="166"/>
      <c r="FQR8" s="166"/>
      <c r="FQS8" s="166"/>
      <c r="FQT8" s="166"/>
      <c r="FQU8" s="166"/>
      <c r="FQV8" s="166"/>
      <c r="FQW8" s="166"/>
      <c r="FQX8" s="166"/>
      <c r="FQY8" s="166"/>
      <c r="FQZ8" s="166"/>
      <c r="FRA8" s="166"/>
      <c r="FRB8" s="166"/>
      <c r="FRC8" s="166"/>
      <c r="FRD8" s="166"/>
      <c r="FRE8" s="166"/>
      <c r="FRF8" s="166"/>
      <c r="FRG8" s="166"/>
      <c r="FRH8" s="166"/>
      <c r="FRI8" s="166"/>
      <c r="FRJ8" s="166"/>
      <c r="FRK8" s="166"/>
      <c r="FRL8" s="166"/>
      <c r="FRM8" s="166"/>
      <c r="FRN8" s="166"/>
      <c r="FRO8" s="166"/>
      <c r="FRP8" s="166"/>
      <c r="FRQ8" s="166"/>
      <c r="FRR8" s="166"/>
      <c r="FRS8" s="166"/>
      <c r="FRT8" s="166"/>
      <c r="FRU8" s="166"/>
      <c r="FRV8" s="166"/>
      <c r="FRW8" s="166"/>
      <c r="FRX8" s="166"/>
      <c r="FRY8" s="166"/>
      <c r="FRZ8" s="166"/>
      <c r="FSA8" s="166"/>
      <c r="FSB8" s="166"/>
      <c r="FSC8" s="166"/>
      <c r="FSD8" s="166"/>
      <c r="FSE8" s="166"/>
      <c r="FSF8" s="166"/>
      <c r="FSG8" s="166"/>
      <c r="FSH8" s="166"/>
      <c r="FSI8" s="166"/>
      <c r="FSJ8" s="166"/>
      <c r="FSK8" s="166"/>
      <c r="FSL8" s="166"/>
      <c r="FSM8" s="166"/>
      <c r="FSN8" s="166"/>
      <c r="FSO8" s="166"/>
      <c r="FSP8" s="166"/>
      <c r="FSQ8" s="166"/>
      <c r="FSR8" s="166"/>
      <c r="FSS8" s="166"/>
      <c r="FST8" s="166"/>
      <c r="FSU8" s="166"/>
      <c r="FSV8" s="166"/>
      <c r="FSW8" s="166"/>
      <c r="FSX8" s="166"/>
      <c r="FSY8" s="166"/>
      <c r="FSZ8" s="166"/>
      <c r="FTA8" s="166"/>
      <c r="FTB8" s="166"/>
      <c r="FTC8" s="166"/>
      <c r="FTD8" s="166"/>
      <c r="FTE8" s="166"/>
      <c r="FTF8" s="166"/>
      <c r="FTG8" s="166"/>
      <c r="FTH8" s="166"/>
      <c r="FTI8" s="166"/>
      <c r="FTJ8" s="166"/>
      <c r="FTK8" s="166"/>
      <c r="FTL8" s="166"/>
      <c r="FTM8" s="166"/>
      <c r="FTN8" s="166"/>
      <c r="FTO8" s="166"/>
      <c r="FTP8" s="166"/>
      <c r="FTQ8" s="166"/>
      <c r="FTR8" s="166"/>
      <c r="FTS8" s="166"/>
      <c r="FTT8" s="166"/>
      <c r="FTU8" s="166"/>
      <c r="FTV8" s="166"/>
      <c r="FTW8" s="166"/>
      <c r="FTX8" s="166"/>
      <c r="FTY8" s="166"/>
      <c r="FTZ8" s="166"/>
      <c r="FUA8" s="166"/>
      <c r="FUB8" s="166"/>
      <c r="FUC8" s="166"/>
      <c r="FUD8" s="166"/>
      <c r="FUE8" s="166"/>
      <c r="FUF8" s="166"/>
      <c r="FUG8" s="166"/>
      <c r="FUH8" s="166"/>
      <c r="FUI8" s="166"/>
      <c r="FUJ8" s="166"/>
      <c r="FUK8" s="166"/>
      <c r="FUL8" s="166"/>
      <c r="FUM8" s="166"/>
      <c r="FUN8" s="166"/>
      <c r="FUO8" s="166"/>
      <c r="FUP8" s="166"/>
      <c r="FUQ8" s="166"/>
      <c r="FUR8" s="166"/>
      <c r="FUS8" s="166"/>
      <c r="FUT8" s="166"/>
      <c r="FUU8" s="166"/>
      <c r="FUV8" s="166"/>
      <c r="FUW8" s="166"/>
      <c r="FUX8" s="166"/>
      <c r="FUY8" s="166"/>
      <c r="FUZ8" s="166"/>
      <c r="FVA8" s="166"/>
      <c r="FVB8" s="166"/>
      <c r="FVC8" s="166"/>
      <c r="FVD8" s="166"/>
      <c r="FVE8" s="166"/>
      <c r="FVF8" s="166"/>
      <c r="FVG8" s="166"/>
      <c r="FVH8" s="166"/>
      <c r="FVI8" s="166"/>
      <c r="FVJ8" s="166"/>
      <c r="FVK8" s="166"/>
      <c r="FVL8" s="166"/>
      <c r="FVM8" s="166"/>
      <c r="FVN8" s="166"/>
      <c r="FVO8" s="166"/>
      <c r="FVP8" s="166"/>
      <c r="FVQ8" s="166"/>
      <c r="FVR8" s="166"/>
      <c r="FVS8" s="166"/>
      <c r="FVT8" s="166"/>
      <c r="FVU8" s="166"/>
      <c r="FVV8" s="166"/>
      <c r="FVW8" s="166"/>
      <c r="FVX8" s="166"/>
      <c r="FVY8" s="166"/>
      <c r="FVZ8" s="166"/>
      <c r="FWA8" s="166"/>
      <c r="FWB8" s="166"/>
      <c r="FWC8" s="166"/>
      <c r="FWD8" s="166"/>
      <c r="FWE8" s="166"/>
      <c r="FWF8" s="166"/>
      <c r="FWG8" s="166"/>
      <c r="FWH8" s="166"/>
      <c r="FWI8" s="166"/>
      <c r="FWJ8" s="166"/>
      <c r="FWK8" s="166"/>
      <c r="FWL8" s="166"/>
      <c r="FWM8" s="166"/>
      <c r="FWN8" s="166"/>
      <c r="FWO8" s="166"/>
      <c r="FWP8" s="166"/>
      <c r="FWQ8" s="166"/>
      <c r="FWR8" s="166"/>
      <c r="FWS8" s="166"/>
      <c r="FWT8" s="166"/>
      <c r="FWU8" s="166"/>
      <c r="FWV8" s="166"/>
      <c r="FWW8" s="166"/>
      <c r="FWX8" s="166"/>
      <c r="FWY8" s="166"/>
      <c r="FWZ8" s="166"/>
      <c r="FXA8" s="166"/>
      <c r="FXB8" s="166"/>
      <c r="FXC8" s="166"/>
      <c r="FXD8" s="166"/>
      <c r="FXE8" s="166"/>
      <c r="FXF8" s="166"/>
      <c r="FXG8" s="166"/>
      <c r="FXH8" s="166"/>
      <c r="FXI8" s="166"/>
      <c r="FXJ8" s="166"/>
      <c r="FXK8" s="166"/>
      <c r="FXL8" s="166"/>
      <c r="FXM8" s="166"/>
      <c r="FXN8" s="166"/>
      <c r="FXO8" s="166"/>
      <c r="FXP8" s="166"/>
      <c r="FXQ8" s="166"/>
      <c r="FXR8" s="166"/>
      <c r="FXS8" s="166"/>
      <c r="FXT8" s="166"/>
      <c r="FXU8" s="166"/>
      <c r="FXV8" s="166"/>
      <c r="FXW8" s="166"/>
      <c r="FXX8" s="166"/>
      <c r="FXY8" s="166"/>
      <c r="FXZ8" s="166"/>
      <c r="FYA8" s="166"/>
      <c r="FYB8" s="166"/>
      <c r="FYC8" s="166"/>
      <c r="FYD8" s="166"/>
      <c r="FYE8" s="166"/>
      <c r="FYF8" s="166"/>
      <c r="FYG8" s="166"/>
      <c r="FYH8" s="166"/>
      <c r="FYI8" s="166"/>
      <c r="FYJ8" s="166"/>
      <c r="FYK8" s="166"/>
      <c r="FYL8" s="166"/>
      <c r="FYM8" s="166"/>
      <c r="FYN8" s="166"/>
      <c r="FYO8" s="166"/>
      <c r="FYP8" s="166"/>
      <c r="FYQ8" s="166"/>
      <c r="FYR8" s="166"/>
      <c r="FYS8" s="166"/>
      <c r="FYT8" s="166"/>
      <c r="FYU8" s="166"/>
      <c r="FYV8" s="166"/>
      <c r="FYW8" s="166"/>
      <c r="FYX8" s="166"/>
      <c r="FYY8" s="166"/>
      <c r="FYZ8" s="166"/>
      <c r="FZA8" s="166"/>
      <c r="FZB8" s="166"/>
      <c r="FZC8" s="166"/>
      <c r="FZD8" s="166"/>
      <c r="FZE8" s="166"/>
      <c r="FZF8" s="166"/>
      <c r="FZG8" s="166"/>
      <c r="FZH8" s="166"/>
      <c r="FZI8" s="166"/>
      <c r="FZJ8" s="166"/>
      <c r="FZK8" s="166"/>
      <c r="FZL8" s="166"/>
      <c r="FZM8" s="166"/>
      <c r="FZN8" s="166"/>
      <c r="FZO8" s="166"/>
      <c r="FZP8" s="166"/>
      <c r="FZQ8" s="166"/>
      <c r="FZR8" s="166"/>
      <c r="FZS8" s="166"/>
      <c r="FZT8" s="166"/>
      <c r="FZU8" s="166"/>
      <c r="FZV8" s="166"/>
      <c r="FZW8" s="166"/>
      <c r="FZX8" s="166"/>
      <c r="FZY8" s="166"/>
      <c r="FZZ8" s="166"/>
      <c r="GAA8" s="166"/>
      <c r="GAB8" s="166"/>
      <c r="GAC8" s="166"/>
      <c r="GAD8" s="166"/>
      <c r="GAE8" s="166"/>
      <c r="GAF8" s="166"/>
      <c r="GAG8" s="166"/>
      <c r="GAH8" s="166"/>
      <c r="GAI8" s="166"/>
      <c r="GAJ8" s="166"/>
      <c r="GAK8" s="166"/>
      <c r="GAL8" s="166"/>
      <c r="GAM8" s="166"/>
      <c r="GAN8" s="166"/>
      <c r="GAO8" s="166"/>
      <c r="GAP8" s="166"/>
      <c r="GAQ8" s="166"/>
      <c r="GAR8" s="166"/>
      <c r="GAS8" s="166"/>
      <c r="GAT8" s="166"/>
      <c r="GAU8" s="166"/>
      <c r="GAV8" s="166"/>
      <c r="GAW8" s="166"/>
      <c r="GAX8" s="166"/>
      <c r="GAY8" s="166"/>
      <c r="GAZ8" s="166"/>
      <c r="GBA8" s="166"/>
      <c r="GBB8" s="166"/>
      <c r="GBC8" s="166"/>
      <c r="GBD8" s="166"/>
      <c r="GBE8" s="166"/>
      <c r="GBF8" s="166"/>
      <c r="GBG8" s="166"/>
      <c r="GBH8" s="166"/>
      <c r="GBI8" s="166"/>
      <c r="GBJ8" s="166"/>
      <c r="GBK8" s="166"/>
      <c r="GBL8" s="166"/>
      <c r="GBM8" s="166"/>
      <c r="GBN8" s="166"/>
      <c r="GBO8" s="166"/>
      <c r="GBP8" s="166"/>
      <c r="GBQ8" s="166"/>
      <c r="GBR8" s="166"/>
      <c r="GBS8" s="166"/>
      <c r="GBT8" s="166"/>
      <c r="GBU8" s="166"/>
      <c r="GBV8" s="166"/>
      <c r="GBW8" s="166"/>
      <c r="GBX8" s="166"/>
      <c r="GBY8" s="166"/>
      <c r="GBZ8" s="166"/>
      <c r="GCA8" s="166"/>
      <c r="GCB8" s="166"/>
      <c r="GCC8" s="166"/>
      <c r="GCD8" s="166"/>
      <c r="GCE8" s="166"/>
      <c r="GCF8" s="166"/>
      <c r="GCG8" s="166"/>
      <c r="GCH8" s="166"/>
      <c r="GCI8" s="166"/>
      <c r="GCJ8" s="166"/>
      <c r="GCK8" s="166"/>
      <c r="GCL8" s="166"/>
      <c r="GCM8" s="166"/>
      <c r="GCN8" s="166"/>
      <c r="GCO8" s="166"/>
      <c r="GCP8" s="166"/>
      <c r="GCQ8" s="166"/>
      <c r="GCR8" s="166"/>
      <c r="GCS8" s="166"/>
      <c r="GCT8" s="166"/>
      <c r="GCU8" s="166"/>
      <c r="GCV8" s="166"/>
      <c r="GCW8" s="166"/>
      <c r="GCX8" s="166"/>
      <c r="GCY8" s="166"/>
      <c r="GCZ8" s="166"/>
      <c r="GDA8" s="166"/>
      <c r="GDB8" s="166"/>
      <c r="GDC8" s="166"/>
      <c r="GDD8" s="166"/>
      <c r="GDE8" s="166"/>
      <c r="GDF8" s="166"/>
      <c r="GDG8" s="166"/>
      <c r="GDH8" s="166"/>
      <c r="GDI8" s="166"/>
      <c r="GDJ8" s="166"/>
      <c r="GDK8" s="166"/>
      <c r="GDL8" s="166"/>
      <c r="GDM8" s="166"/>
      <c r="GDN8" s="166"/>
      <c r="GDO8" s="166"/>
      <c r="GDP8" s="166"/>
      <c r="GDQ8" s="166"/>
      <c r="GDR8" s="166"/>
      <c r="GDS8" s="166"/>
      <c r="GDT8" s="166"/>
      <c r="GDU8" s="166"/>
      <c r="GDV8" s="166"/>
      <c r="GDW8" s="166"/>
      <c r="GDX8" s="166"/>
      <c r="GDY8" s="166"/>
      <c r="GDZ8" s="166"/>
      <c r="GEA8" s="166"/>
      <c r="GEB8" s="166"/>
      <c r="GEC8" s="166"/>
      <c r="GED8" s="166"/>
      <c r="GEE8" s="166"/>
      <c r="GEF8" s="166"/>
      <c r="GEG8" s="166"/>
      <c r="GEH8" s="166"/>
      <c r="GEI8" s="166"/>
      <c r="GEJ8" s="166"/>
      <c r="GEK8" s="166"/>
      <c r="GEL8" s="166"/>
      <c r="GEM8" s="166"/>
      <c r="GEN8" s="166"/>
      <c r="GEO8" s="166"/>
      <c r="GEP8" s="166"/>
      <c r="GEQ8" s="166"/>
      <c r="GER8" s="166"/>
      <c r="GES8" s="166"/>
      <c r="GET8" s="166"/>
      <c r="GEU8" s="166"/>
      <c r="GEV8" s="166"/>
      <c r="GEW8" s="166"/>
      <c r="GEX8" s="166"/>
      <c r="GEY8" s="166"/>
      <c r="GEZ8" s="166"/>
      <c r="GFA8" s="166"/>
      <c r="GFB8" s="166"/>
      <c r="GFC8" s="166"/>
      <c r="GFD8" s="166"/>
      <c r="GFE8" s="166"/>
      <c r="GFF8" s="166"/>
      <c r="GFG8" s="166"/>
      <c r="GFH8" s="166"/>
      <c r="GFI8" s="166"/>
      <c r="GFJ8" s="166"/>
      <c r="GFK8" s="166"/>
      <c r="GFL8" s="166"/>
      <c r="GFM8" s="166"/>
      <c r="GFN8" s="166"/>
      <c r="GFO8" s="166"/>
      <c r="GFP8" s="166"/>
      <c r="GFQ8" s="166"/>
      <c r="GFR8" s="166"/>
      <c r="GFS8" s="166"/>
      <c r="GFT8" s="166"/>
      <c r="GFU8" s="166"/>
      <c r="GFV8" s="166"/>
      <c r="GFW8" s="166"/>
      <c r="GFX8" s="166"/>
      <c r="GFY8" s="166"/>
      <c r="GFZ8" s="166"/>
      <c r="GGA8" s="166"/>
      <c r="GGB8" s="166"/>
      <c r="GGC8" s="166"/>
      <c r="GGD8" s="166"/>
      <c r="GGE8" s="166"/>
      <c r="GGF8" s="166"/>
      <c r="GGG8" s="166"/>
      <c r="GGH8" s="166"/>
      <c r="GGI8" s="166"/>
      <c r="GGJ8" s="166"/>
      <c r="GGK8" s="166"/>
      <c r="GGL8" s="166"/>
      <c r="GGM8" s="166"/>
      <c r="GGN8" s="166"/>
      <c r="GGO8" s="166"/>
      <c r="GGP8" s="166"/>
      <c r="GGQ8" s="166"/>
      <c r="GGR8" s="166"/>
      <c r="GGS8" s="166"/>
      <c r="GGT8" s="166"/>
      <c r="GGU8" s="166"/>
      <c r="GGV8" s="166"/>
      <c r="GGW8" s="166"/>
      <c r="GGX8" s="166"/>
      <c r="GGY8" s="166"/>
      <c r="GGZ8" s="166"/>
      <c r="GHA8" s="166"/>
      <c r="GHB8" s="166"/>
      <c r="GHC8" s="166"/>
      <c r="GHD8" s="166"/>
      <c r="GHE8" s="166"/>
      <c r="GHF8" s="166"/>
      <c r="GHG8" s="166"/>
      <c r="GHH8" s="166"/>
      <c r="GHI8" s="166"/>
      <c r="GHJ8" s="166"/>
      <c r="GHK8" s="166"/>
      <c r="GHL8" s="166"/>
      <c r="GHM8" s="166"/>
      <c r="GHN8" s="166"/>
      <c r="GHO8" s="166"/>
      <c r="GHP8" s="166"/>
      <c r="GHQ8" s="166"/>
      <c r="GHR8" s="166"/>
      <c r="GHS8" s="166"/>
      <c r="GHT8" s="166"/>
      <c r="GHU8" s="166"/>
      <c r="GHV8" s="166"/>
      <c r="GHW8" s="166"/>
      <c r="GHX8" s="166"/>
      <c r="GHY8" s="166"/>
      <c r="GHZ8" s="166"/>
      <c r="GIA8" s="166"/>
      <c r="GIB8" s="166"/>
      <c r="GIC8" s="166"/>
      <c r="GID8" s="166"/>
      <c r="GIE8" s="166"/>
      <c r="GIF8" s="166"/>
      <c r="GIG8" s="166"/>
      <c r="GIH8" s="166"/>
      <c r="GII8" s="166"/>
      <c r="GIJ8" s="166"/>
      <c r="GIK8" s="166"/>
      <c r="GIL8" s="166"/>
      <c r="GIM8" s="166"/>
      <c r="GIN8" s="166"/>
      <c r="GIO8" s="166"/>
      <c r="GIP8" s="166"/>
      <c r="GIQ8" s="166"/>
      <c r="GIR8" s="166"/>
      <c r="GIS8" s="166"/>
      <c r="GIT8" s="166"/>
      <c r="GIU8" s="166"/>
      <c r="GIV8" s="166"/>
      <c r="GIW8" s="166"/>
      <c r="GIX8" s="166"/>
      <c r="GIY8" s="166"/>
      <c r="GIZ8" s="166"/>
      <c r="GJA8" s="166"/>
      <c r="GJB8" s="166"/>
      <c r="GJC8" s="166"/>
      <c r="GJD8" s="166"/>
      <c r="GJE8" s="166"/>
      <c r="GJF8" s="166"/>
      <c r="GJG8" s="166"/>
      <c r="GJH8" s="166"/>
      <c r="GJI8" s="166"/>
      <c r="GJJ8" s="166"/>
      <c r="GJK8" s="166"/>
      <c r="GJL8" s="166"/>
      <c r="GJM8" s="166"/>
      <c r="GJN8" s="166"/>
      <c r="GJO8" s="166"/>
      <c r="GJP8" s="166"/>
      <c r="GJQ8" s="166"/>
      <c r="GJR8" s="166"/>
      <c r="GJS8" s="166"/>
      <c r="GJT8" s="166"/>
      <c r="GJU8" s="166"/>
      <c r="GJV8" s="166"/>
      <c r="GJW8" s="166"/>
      <c r="GJX8" s="166"/>
      <c r="GJY8" s="166"/>
      <c r="GJZ8" s="166"/>
      <c r="GKA8" s="166"/>
      <c r="GKB8" s="166"/>
      <c r="GKC8" s="166"/>
      <c r="GKD8" s="166"/>
      <c r="GKE8" s="166"/>
      <c r="GKF8" s="166"/>
      <c r="GKG8" s="166"/>
      <c r="GKH8" s="166"/>
      <c r="GKI8" s="166"/>
      <c r="GKJ8" s="166"/>
      <c r="GKK8" s="166"/>
      <c r="GKL8" s="166"/>
      <c r="GKM8" s="166"/>
      <c r="GKN8" s="166"/>
      <c r="GKO8" s="166"/>
      <c r="GKP8" s="166"/>
      <c r="GKQ8" s="166"/>
      <c r="GKR8" s="166"/>
      <c r="GKS8" s="166"/>
      <c r="GKT8" s="166"/>
      <c r="GKU8" s="166"/>
      <c r="GKV8" s="166"/>
      <c r="GKW8" s="166"/>
      <c r="GKX8" s="166"/>
      <c r="GKY8" s="166"/>
      <c r="GKZ8" s="166"/>
      <c r="GLA8" s="166"/>
      <c r="GLB8" s="166"/>
      <c r="GLC8" s="166"/>
      <c r="GLD8" s="166"/>
      <c r="GLE8" s="166"/>
      <c r="GLF8" s="166"/>
      <c r="GLG8" s="166"/>
      <c r="GLH8" s="166"/>
      <c r="GLI8" s="166"/>
      <c r="GLJ8" s="166"/>
      <c r="GLK8" s="166"/>
      <c r="GLL8" s="166"/>
      <c r="GLM8" s="166"/>
      <c r="GLN8" s="166"/>
      <c r="GLO8" s="166"/>
      <c r="GLP8" s="166"/>
      <c r="GLQ8" s="166"/>
      <c r="GLR8" s="166"/>
      <c r="GLS8" s="166"/>
      <c r="GLT8" s="166"/>
      <c r="GLU8" s="166"/>
      <c r="GLV8" s="166"/>
      <c r="GLW8" s="166"/>
      <c r="GLX8" s="166"/>
      <c r="GLY8" s="166"/>
      <c r="GLZ8" s="166"/>
      <c r="GMA8" s="166"/>
      <c r="GMB8" s="166"/>
      <c r="GMC8" s="166"/>
      <c r="GMD8" s="166"/>
      <c r="GME8" s="166"/>
      <c r="GMF8" s="166"/>
      <c r="GMG8" s="166"/>
      <c r="GMH8" s="166"/>
      <c r="GMI8" s="166"/>
      <c r="GMJ8" s="166"/>
      <c r="GMK8" s="166"/>
      <c r="GML8" s="166"/>
      <c r="GMM8" s="166"/>
      <c r="GMN8" s="166"/>
      <c r="GMO8" s="166"/>
      <c r="GMP8" s="166"/>
      <c r="GMQ8" s="166"/>
      <c r="GMR8" s="166"/>
      <c r="GMS8" s="166"/>
      <c r="GMT8" s="166"/>
      <c r="GMU8" s="166"/>
      <c r="GMV8" s="166"/>
      <c r="GMW8" s="166"/>
      <c r="GMX8" s="166"/>
      <c r="GMY8" s="166"/>
      <c r="GMZ8" s="166"/>
      <c r="GNA8" s="166"/>
      <c r="GNB8" s="166"/>
      <c r="GNC8" s="166"/>
      <c r="GND8" s="166"/>
      <c r="GNE8" s="166"/>
      <c r="GNF8" s="166"/>
      <c r="GNG8" s="166"/>
      <c r="GNH8" s="166"/>
      <c r="GNI8" s="166"/>
      <c r="GNJ8" s="166"/>
      <c r="GNK8" s="166"/>
      <c r="GNL8" s="166"/>
      <c r="GNM8" s="166"/>
      <c r="GNN8" s="166"/>
      <c r="GNO8" s="166"/>
      <c r="GNP8" s="166"/>
      <c r="GNQ8" s="166"/>
      <c r="GNR8" s="166"/>
      <c r="GNS8" s="166"/>
      <c r="GNT8" s="166"/>
      <c r="GNU8" s="166"/>
      <c r="GNV8" s="166"/>
      <c r="GNW8" s="166"/>
      <c r="GNX8" s="166"/>
      <c r="GNY8" s="166"/>
      <c r="GNZ8" s="166"/>
      <c r="GOA8" s="166"/>
      <c r="GOB8" s="166"/>
      <c r="GOC8" s="166"/>
      <c r="GOD8" s="166"/>
      <c r="GOE8" s="166"/>
      <c r="GOF8" s="166"/>
      <c r="GOG8" s="166"/>
      <c r="GOH8" s="166"/>
      <c r="GOI8" s="166"/>
      <c r="GOJ8" s="166"/>
      <c r="GOK8" s="166"/>
      <c r="GOL8" s="166"/>
      <c r="GOM8" s="166"/>
      <c r="GON8" s="166"/>
      <c r="GOO8" s="166"/>
      <c r="GOP8" s="166"/>
      <c r="GOQ8" s="166"/>
      <c r="GOR8" s="166"/>
      <c r="GOS8" s="166"/>
      <c r="GOT8" s="166"/>
      <c r="GOU8" s="166"/>
      <c r="GOV8" s="166"/>
      <c r="GOW8" s="166"/>
      <c r="GOX8" s="166"/>
      <c r="GOY8" s="166"/>
      <c r="GOZ8" s="166"/>
      <c r="GPA8" s="166"/>
      <c r="GPB8" s="166"/>
      <c r="GPC8" s="166"/>
      <c r="GPD8" s="166"/>
      <c r="GPE8" s="166"/>
      <c r="GPF8" s="166"/>
      <c r="GPG8" s="166"/>
      <c r="GPH8" s="166"/>
      <c r="GPI8" s="166"/>
      <c r="GPJ8" s="166"/>
      <c r="GPK8" s="166"/>
      <c r="GPL8" s="166"/>
      <c r="GPM8" s="166"/>
      <c r="GPN8" s="166"/>
      <c r="GPO8" s="166"/>
      <c r="GPP8" s="166"/>
      <c r="GPQ8" s="166"/>
      <c r="GPR8" s="166"/>
      <c r="GPS8" s="166"/>
      <c r="GPT8" s="166"/>
      <c r="GPU8" s="166"/>
      <c r="GPV8" s="166"/>
      <c r="GPW8" s="166"/>
      <c r="GPX8" s="166"/>
      <c r="GPY8" s="166"/>
      <c r="GPZ8" s="166"/>
      <c r="GQA8" s="166"/>
      <c r="GQB8" s="166"/>
      <c r="GQC8" s="166"/>
      <c r="GQD8" s="166"/>
      <c r="GQE8" s="166"/>
      <c r="GQF8" s="166"/>
      <c r="GQG8" s="166"/>
      <c r="GQH8" s="166"/>
      <c r="GQI8" s="166"/>
      <c r="GQJ8" s="166"/>
      <c r="GQK8" s="166"/>
      <c r="GQL8" s="166"/>
      <c r="GQM8" s="166"/>
      <c r="GQN8" s="166"/>
      <c r="GQO8" s="166"/>
      <c r="GQP8" s="166"/>
      <c r="GQQ8" s="166"/>
      <c r="GQR8" s="166"/>
      <c r="GQS8" s="166"/>
      <c r="GQT8" s="166"/>
      <c r="GQU8" s="166"/>
      <c r="GQV8" s="166"/>
      <c r="GQW8" s="166"/>
      <c r="GQX8" s="166"/>
      <c r="GQY8" s="166"/>
      <c r="GQZ8" s="166"/>
      <c r="GRA8" s="166"/>
      <c r="GRB8" s="166"/>
      <c r="GRC8" s="166"/>
      <c r="GRD8" s="166"/>
      <c r="GRE8" s="166"/>
      <c r="GRF8" s="166"/>
      <c r="GRG8" s="166"/>
      <c r="GRH8" s="166"/>
      <c r="GRI8" s="166"/>
      <c r="GRJ8" s="166"/>
      <c r="GRK8" s="166"/>
      <c r="GRL8" s="166"/>
      <c r="GRM8" s="166"/>
      <c r="GRN8" s="166"/>
      <c r="GRO8" s="166"/>
      <c r="GRP8" s="166"/>
      <c r="GRQ8" s="166"/>
      <c r="GRR8" s="166"/>
      <c r="GRS8" s="166"/>
      <c r="GRT8" s="166"/>
      <c r="GRU8" s="166"/>
      <c r="GRV8" s="166"/>
      <c r="GRW8" s="166"/>
      <c r="GRX8" s="166"/>
      <c r="GRY8" s="166"/>
      <c r="GRZ8" s="166"/>
      <c r="GSA8" s="166"/>
      <c r="GSB8" s="166"/>
      <c r="GSC8" s="166"/>
      <c r="GSD8" s="166"/>
      <c r="GSE8" s="166"/>
      <c r="GSF8" s="166"/>
      <c r="GSG8" s="166"/>
      <c r="GSH8" s="166"/>
      <c r="GSI8" s="166"/>
      <c r="GSJ8" s="166"/>
      <c r="GSK8" s="166"/>
      <c r="GSL8" s="166"/>
      <c r="GSM8" s="166"/>
      <c r="GSN8" s="166"/>
      <c r="GSO8" s="166"/>
      <c r="GSP8" s="166"/>
      <c r="GSQ8" s="166"/>
      <c r="GSR8" s="166"/>
      <c r="GSS8" s="166"/>
      <c r="GST8" s="166"/>
      <c r="GSU8" s="166"/>
      <c r="GSV8" s="166"/>
      <c r="GSW8" s="166"/>
      <c r="GSX8" s="166"/>
      <c r="GSY8" s="166"/>
      <c r="GSZ8" s="166"/>
      <c r="GTA8" s="166"/>
      <c r="GTB8" s="166"/>
      <c r="GTC8" s="166"/>
      <c r="GTD8" s="166"/>
      <c r="GTE8" s="166"/>
      <c r="GTF8" s="166"/>
      <c r="GTG8" s="166"/>
      <c r="GTH8" s="166"/>
      <c r="GTI8" s="166"/>
      <c r="GTJ8" s="166"/>
      <c r="GTK8" s="166"/>
      <c r="GTL8" s="166"/>
      <c r="GTM8" s="166"/>
      <c r="GTN8" s="166"/>
      <c r="GTO8" s="166"/>
      <c r="GTP8" s="166"/>
      <c r="GTQ8" s="166"/>
      <c r="GTR8" s="166"/>
      <c r="GTS8" s="166"/>
      <c r="GTT8" s="166"/>
      <c r="GTU8" s="166"/>
      <c r="GTV8" s="166"/>
      <c r="GTW8" s="166"/>
      <c r="GTX8" s="166"/>
      <c r="GTY8" s="166"/>
      <c r="GTZ8" s="166"/>
      <c r="GUA8" s="166"/>
      <c r="GUB8" s="166"/>
      <c r="GUC8" s="166"/>
      <c r="GUD8" s="166"/>
      <c r="GUE8" s="166"/>
      <c r="GUF8" s="166"/>
      <c r="GUG8" s="166"/>
      <c r="GUH8" s="166"/>
      <c r="GUI8" s="166"/>
      <c r="GUJ8" s="166"/>
      <c r="GUK8" s="166"/>
      <c r="GUL8" s="166"/>
      <c r="GUM8" s="166"/>
      <c r="GUN8" s="166"/>
      <c r="GUO8" s="166"/>
      <c r="GUP8" s="166"/>
      <c r="GUQ8" s="166"/>
      <c r="GUR8" s="166"/>
      <c r="GUS8" s="166"/>
      <c r="GUT8" s="166"/>
      <c r="GUU8" s="166"/>
      <c r="GUV8" s="166"/>
      <c r="GUW8" s="166"/>
      <c r="GUX8" s="166"/>
      <c r="GUY8" s="166"/>
      <c r="GUZ8" s="166"/>
      <c r="GVA8" s="166"/>
      <c r="GVB8" s="166"/>
      <c r="GVC8" s="166"/>
      <c r="GVD8" s="166"/>
      <c r="GVE8" s="166"/>
      <c r="GVF8" s="166"/>
      <c r="GVG8" s="166"/>
      <c r="GVH8" s="166"/>
      <c r="GVI8" s="166"/>
      <c r="GVJ8" s="166"/>
      <c r="GVK8" s="166"/>
      <c r="GVL8" s="166"/>
      <c r="GVM8" s="166"/>
      <c r="GVN8" s="166"/>
      <c r="GVO8" s="166"/>
      <c r="GVP8" s="166"/>
      <c r="GVQ8" s="166"/>
      <c r="GVR8" s="166"/>
      <c r="GVS8" s="166"/>
      <c r="GVT8" s="166"/>
      <c r="GVU8" s="166"/>
      <c r="GVV8" s="166"/>
      <c r="GVW8" s="166"/>
      <c r="GVX8" s="166"/>
      <c r="GVY8" s="166"/>
      <c r="GVZ8" s="166"/>
      <c r="GWA8" s="166"/>
      <c r="GWB8" s="166"/>
      <c r="GWC8" s="166"/>
      <c r="GWD8" s="166"/>
      <c r="GWE8" s="166"/>
      <c r="GWF8" s="166"/>
      <c r="GWG8" s="166"/>
      <c r="GWH8" s="166"/>
      <c r="GWI8" s="166"/>
      <c r="GWJ8" s="166"/>
      <c r="GWK8" s="166"/>
      <c r="GWL8" s="166"/>
      <c r="GWM8" s="166"/>
      <c r="GWN8" s="166"/>
      <c r="GWO8" s="166"/>
      <c r="GWP8" s="166"/>
      <c r="GWQ8" s="166"/>
      <c r="GWR8" s="166"/>
      <c r="GWS8" s="166"/>
      <c r="GWT8" s="166"/>
      <c r="GWU8" s="166"/>
      <c r="GWV8" s="166"/>
      <c r="GWW8" s="166"/>
      <c r="GWX8" s="166"/>
      <c r="GWY8" s="166"/>
      <c r="GWZ8" s="166"/>
      <c r="GXA8" s="166"/>
      <c r="GXB8" s="166"/>
      <c r="GXC8" s="166"/>
      <c r="GXD8" s="166"/>
      <c r="GXE8" s="166"/>
      <c r="GXF8" s="166"/>
      <c r="GXG8" s="166"/>
      <c r="GXH8" s="166"/>
      <c r="GXI8" s="166"/>
      <c r="GXJ8" s="166"/>
      <c r="GXK8" s="166"/>
      <c r="GXL8" s="166"/>
      <c r="GXM8" s="166"/>
      <c r="GXN8" s="166"/>
      <c r="GXO8" s="166"/>
      <c r="GXP8" s="166"/>
      <c r="GXQ8" s="166"/>
      <c r="GXR8" s="166"/>
      <c r="GXS8" s="166"/>
      <c r="GXT8" s="166"/>
      <c r="GXU8" s="166"/>
      <c r="GXV8" s="166"/>
      <c r="GXW8" s="166"/>
      <c r="GXX8" s="166"/>
      <c r="GXY8" s="166"/>
      <c r="GXZ8" s="166"/>
      <c r="GYA8" s="166"/>
      <c r="GYB8" s="166"/>
      <c r="GYC8" s="166"/>
      <c r="GYD8" s="166"/>
      <c r="GYE8" s="166"/>
      <c r="GYF8" s="166"/>
      <c r="GYG8" s="166"/>
      <c r="GYH8" s="166"/>
      <c r="GYI8" s="166"/>
      <c r="GYJ8" s="166"/>
      <c r="GYK8" s="166"/>
      <c r="GYL8" s="166"/>
      <c r="GYM8" s="166"/>
      <c r="GYN8" s="166"/>
      <c r="GYO8" s="166"/>
      <c r="GYP8" s="166"/>
      <c r="GYQ8" s="166"/>
      <c r="GYR8" s="166"/>
      <c r="GYS8" s="166"/>
      <c r="GYT8" s="166"/>
      <c r="GYU8" s="166"/>
      <c r="GYV8" s="166"/>
      <c r="GYW8" s="166"/>
      <c r="GYX8" s="166"/>
      <c r="GYY8" s="166"/>
      <c r="GYZ8" s="166"/>
      <c r="GZA8" s="166"/>
      <c r="GZB8" s="166"/>
      <c r="GZC8" s="166"/>
      <c r="GZD8" s="166"/>
      <c r="GZE8" s="166"/>
      <c r="GZF8" s="166"/>
      <c r="GZG8" s="166"/>
      <c r="GZH8" s="166"/>
      <c r="GZI8" s="166"/>
      <c r="GZJ8" s="166"/>
      <c r="GZK8" s="166"/>
      <c r="GZL8" s="166"/>
      <c r="GZM8" s="166"/>
      <c r="GZN8" s="166"/>
      <c r="GZO8" s="166"/>
      <c r="GZP8" s="166"/>
      <c r="GZQ8" s="166"/>
      <c r="GZR8" s="166"/>
      <c r="GZS8" s="166"/>
      <c r="GZT8" s="166"/>
      <c r="GZU8" s="166"/>
      <c r="GZV8" s="166"/>
      <c r="GZW8" s="166"/>
      <c r="GZX8" s="166"/>
      <c r="GZY8" s="166"/>
      <c r="GZZ8" s="166"/>
      <c r="HAA8" s="166"/>
      <c r="HAB8" s="166"/>
      <c r="HAC8" s="166"/>
      <c r="HAD8" s="166"/>
      <c r="HAE8" s="166"/>
      <c r="HAF8" s="166"/>
      <c r="HAG8" s="166"/>
      <c r="HAH8" s="166"/>
      <c r="HAI8" s="166"/>
      <c r="HAJ8" s="166"/>
      <c r="HAK8" s="166"/>
      <c r="HAL8" s="166"/>
      <c r="HAM8" s="166"/>
      <c r="HAN8" s="166"/>
      <c r="HAO8" s="166"/>
      <c r="HAP8" s="166"/>
      <c r="HAQ8" s="166"/>
      <c r="HAR8" s="166"/>
      <c r="HAS8" s="166"/>
      <c r="HAT8" s="166"/>
      <c r="HAU8" s="166"/>
      <c r="HAV8" s="166"/>
      <c r="HAW8" s="166"/>
      <c r="HAX8" s="166"/>
      <c r="HAY8" s="166"/>
      <c r="HAZ8" s="166"/>
      <c r="HBA8" s="166"/>
      <c r="HBB8" s="166"/>
      <c r="HBC8" s="166"/>
      <c r="HBD8" s="166"/>
      <c r="HBE8" s="166"/>
      <c r="HBF8" s="166"/>
      <c r="HBG8" s="166"/>
      <c r="HBH8" s="166"/>
      <c r="HBI8" s="166"/>
      <c r="HBJ8" s="166"/>
      <c r="HBK8" s="166"/>
      <c r="HBL8" s="166"/>
      <c r="HBM8" s="166"/>
      <c r="HBN8" s="166"/>
      <c r="HBO8" s="166"/>
      <c r="HBP8" s="166"/>
      <c r="HBQ8" s="166"/>
      <c r="HBR8" s="166"/>
      <c r="HBS8" s="166"/>
      <c r="HBT8" s="166"/>
      <c r="HBU8" s="166"/>
      <c r="HBV8" s="166"/>
      <c r="HBW8" s="166"/>
      <c r="HBX8" s="166"/>
      <c r="HBY8" s="166"/>
      <c r="HBZ8" s="166"/>
      <c r="HCA8" s="166"/>
      <c r="HCB8" s="166"/>
      <c r="HCC8" s="166"/>
      <c r="HCD8" s="166"/>
      <c r="HCE8" s="166"/>
      <c r="HCF8" s="166"/>
      <c r="HCG8" s="166"/>
      <c r="HCH8" s="166"/>
      <c r="HCI8" s="166"/>
      <c r="HCJ8" s="166"/>
      <c r="HCK8" s="166"/>
      <c r="HCL8" s="166"/>
      <c r="HCM8" s="166"/>
      <c r="HCN8" s="166"/>
      <c r="HCO8" s="166"/>
      <c r="HCP8" s="166"/>
      <c r="HCQ8" s="166"/>
      <c r="HCR8" s="166"/>
      <c r="HCS8" s="166"/>
      <c r="HCT8" s="166"/>
      <c r="HCU8" s="166"/>
      <c r="HCV8" s="166"/>
      <c r="HCW8" s="166"/>
      <c r="HCX8" s="166"/>
      <c r="HCY8" s="166"/>
      <c r="HCZ8" s="166"/>
      <c r="HDA8" s="166"/>
      <c r="HDB8" s="166"/>
      <c r="HDC8" s="166"/>
      <c r="HDD8" s="166"/>
      <c r="HDE8" s="166"/>
      <c r="HDF8" s="166"/>
      <c r="HDG8" s="166"/>
      <c r="HDH8" s="166"/>
      <c r="HDI8" s="166"/>
      <c r="HDJ8" s="166"/>
      <c r="HDK8" s="166"/>
      <c r="HDL8" s="166"/>
      <c r="HDM8" s="166"/>
      <c r="HDN8" s="166"/>
      <c r="HDO8" s="166"/>
      <c r="HDP8" s="166"/>
      <c r="HDQ8" s="166"/>
      <c r="HDR8" s="166"/>
      <c r="HDS8" s="166"/>
      <c r="HDT8" s="166"/>
      <c r="HDU8" s="166"/>
      <c r="HDV8" s="166"/>
      <c r="HDW8" s="166"/>
      <c r="HDX8" s="166"/>
      <c r="HDY8" s="166"/>
      <c r="HDZ8" s="166"/>
      <c r="HEA8" s="166"/>
      <c r="HEB8" s="166"/>
      <c r="HEC8" s="166"/>
      <c r="HED8" s="166"/>
      <c r="HEE8" s="166"/>
      <c r="HEF8" s="166"/>
      <c r="HEG8" s="166"/>
      <c r="HEH8" s="166"/>
      <c r="HEI8" s="166"/>
      <c r="HEJ8" s="166"/>
      <c r="HEK8" s="166"/>
      <c r="HEL8" s="166"/>
      <c r="HEM8" s="166"/>
      <c r="HEN8" s="166"/>
      <c r="HEO8" s="166"/>
      <c r="HEP8" s="166"/>
      <c r="HEQ8" s="166"/>
      <c r="HER8" s="166"/>
      <c r="HES8" s="166"/>
      <c r="HET8" s="166"/>
      <c r="HEU8" s="166"/>
      <c r="HEV8" s="166"/>
      <c r="HEW8" s="166"/>
      <c r="HEX8" s="166"/>
      <c r="HEY8" s="166"/>
      <c r="HEZ8" s="166"/>
      <c r="HFA8" s="166"/>
      <c r="HFB8" s="166"/>
      <c r="HFC8" s="166"/>
      <c r="HFD8" s="166"/>
      <c r="HFE8" s="166"/>
      <c r="HFF8" s="166"/>
      <c r="HFG8" s="166"/>
      <c r="HFH8" s="166"/>
      <c r="HFI8" s="166"/>
      <c r="HFJ8" s="166"/>
      <c r="HFK8" s="166"/>
      <c r="HFL8" s="166"/>
      <c r="HFM8" s="166"/>
      <c r="HFN8" s="166"/>
      <c r="HFO8" s="166"/>
      <c r="HFP8" s="166"/>
      <c r="HFQ8" s="166"/>
      <c r="HFR8" s="166"/>
      <c r="HFS8" s="166"/>
      <c r="HFT8" s="166"/>
      <c r="HFU8" s="166"/>
      <c r="HFV8" s="166"/>
      <c r="HFW8" s="166"/>
      <c r="HFX8" s="166"/>
      <c r="HFY8" s="166"/>
      <c r="HFZ8" s="166"/>
      <c r="HGA8" s="166"/>
      <c r="HGB8" s="166"/>
      <c r="HGC8" s="166"/>
      <c r="HGD8" s="166"/>
      <c r="HGE8" s="166"/>
      <c r="HGF8" s="166"/>
      <c r="HGG8" s="166"/>
      <c r="HGH8" s="166"/>
      <c r="HGI8" s="166"/>
      <c r="HGJ8" s="166"/>
      <c r="HGK8" s="166"/>
      <c r="HGL8" s="166"/>
      <c r="HGM8" s="166"/>
      <c r="HGN8" s="166"/>
      <c r="HGO8" s="166"/>
      <c r="HGP8" s="166"/>
      <c r="HGQ8" s="166"/>
      <c r="HGR8" s="166"/>
      <c r="HGS8" s="166"/>
      <c r="HGT8" s="166"/>
      <c r="HGU8" s="166"/>
      <c r="HGV8" s="166"/>
      <c r="HGW8" s="166"/>
      <c r="HGX8" s="166"/>
      <c r="HGY8" s="166"/>
      <c r="HGZ8" s="166"/>
      <c r="HHA8" s="166"/>
      <c r="HHB8" s="166"/>
      <c r="HHC8" s="166"/>
      <c r="HHD8" s="166"/>
      <c r="HHE8" s="166"/>
      <c r="HHF8" s="166"/>
      <c r="HHG8" s="166"/>
      <c r="HHH8" s="166"/>
      <c r="HHI8" s="166"/>
      <c r="HHJ8" s="166"/>
      <c r="HHK8" s="166"/>
      <c r="HHL8" s="166"/>
      <c r="HHM8" s="166"/>
      <c r="HHN8" s="166"/>
      <c r="HHO8" s="166"/>
      <c r="HHP8" s="166"/>
      <c r="HHQ8" s="166"/>
      <c r="HHR8" s="166"/>
      <c r="HHS8" s="166"/>
      <c r="HHT8" s="166"/>
      <c r="HHU8" s="166"/>
      <c r="HHV8" s="166"/>
      <c r="HHW8" s="166"/>
      <c r="HHX8" s="166"/>
      <c r="HHY8" s="166"/>
      <c r="HHZ8" s="166"/>
      <c r="HIA8" s="166"/>
      <c r="HIB8" s="166"/>
      <c r="HIC8" s="166"/>
      <c r="HID8" s="166"/>
      <c r="HIE8" s="166"/>
      <c r="HIF8" s="166"/>
      <c r="HIG8" s="166"/>
      <c r="HIH8" s="166"/>
      <c r="HII8" s="166"/>
      <c r="HIJ8" s="166"/>
      <c r="HIK8" s="166"/>
      <c r="HIL8" s="166"/>
      <c r="HIM8" s="166"/>
      <c r="HIN8" s="166"/>
      <c r="HIO8" s="166"/>
      <c r="HIP8" s="166"/>
      <c r="HIQ8" s="166"/>
      <c r="HIR8" s="166"/>
      <c r="HIS8" s="166"/>
      <c r="HIT8" s="166"/>
      <c r="HIU8" s="166"/>
      <c r="HIV8" s="166"/>
      <c r="HIW8" s="166"/>
      <c r="HIX8" s="166"/>
      <c r="HIY8" s="166"/>
      <c r="HIZ8" s="166"/>
      <c r="HJA8" s="166"/>
      <c r="HJB8" s="166"/>
      <c r="HJC8" s="166"/>
      <c r="HJD8" s="166"/>
      <c r="HJE8" s="166"/>
      <c r="HJF8" s="166"/>
      <c r="HJG8" s="166"/>
      <c r="HJH8" s="166"/>
      <c r="HJI8" s="166"/>
      <c r="HJJ8" s="166"/>
      <c r="HJK8" s="166"/>
      <c r="HJL8" s="166"/>
      <c r="HJM8" s="166"/>
      <c r="HJN8" s="166"/>
      <c r="HJO8" s="166"/>
      <c r="HJP8" s="166"/>
      <c r="HJQ8" s="166"/>
      <c r="HJR8" s="166"/>
      <c r="HJS8" s="166"/>
      <c r="HJT8" s="166"/>
      <c r="HJU8" s="166"/>
      <c r="HJV8" s="166"/>
      <c r="HJW8" s="166"/>
      <c r="HJX8" s="166"/>
      <c r="HJY8" s="166"/>
      <c r="HJZ8" s="166"/>
      <c r="HKA8" s="166"/>
      <c r="HKB8" s="166"/>
      <c r="HKC8" s="166"/>
      <c r="HKD8" s="166"/>
      <c r="HKE8" s="166"/>
      <c r="HKF8" s="166"/>
      <c r="HKG8" s="166"/>
      <c r="HKH8" s="166"/>
      <c r="HKI8" s="166"/>
      <c r="HKJ8" s="166"/>
      <c r="HKK8" s="166"/>
      <c r="HKL8" s="166"/>
      <c r="HKM8" s="166"/>
      <c r="HKN8" s="166"/>
      <c r="HKO8" s="166"/>
      <c r="HKP8" s="166"/>
      <c r="HKQ8" s="166"/>
      <c r="HKR8" s="166"/>
      <c r="HKS8" s="166"/>
      <c r="HKT8" s="166"/>
      <c r="HKU8" s="166"/>
      <c r="HKV8" s="166"/>
      <c r="HKW8" s="166"/>
      <c r="HKX8" s="166"/>
      <c r="HKY8" s="166"/>
      <c r="HKZ8" s="166"/>
      <c r="HLA8" s="166"/>
      <c r="HLB8" s="166"/>
      <c r="HLC8" s="166"/>
      <c r="HLD8" s="166"/>
      <c r="HLE8" s="166"/>
      <c r="HLF8" s="166"/>
      <c r="HLG8" s="166"/>
      <c r="HLH8" s="166"/>
      <c r="HLI8" s="166"/>
      <c r="HLJ8" s="166"/>
      <c r="HLK8" s="166"/>
      <c r="HLL8" s="166"/>
      <c r="HLM8" s="166"/>
      <c r="HLN8" s="166"/>
      <c r="HLO8" s="166"/>
      <c r="HLP8" s="166"/>
      <c r="HLQ8" s="166"/>
      <c r="HLR8" s="166"/>
      <c r="HLS8" s="166"/>
      <c r="HLT8" s="166"/>
      <c r="HLU8" s="166"/>
      <c r="HLV8" s="166"/>
      <c r="HLW8" s="166"/>
      <c r="HLX8" s="166"/>
      <c r="HLY8" s="166"/>
      <c r="HLZ8" s="166"/>
      <c r="HMA8" s="166"/>
      <c r="HMB8" s="166"/>
      <c r="HMC8" s="166"/>
      <c r="HMD8" s="166"/>
      <c r="HME8" s="166"/>
      <c r="HMF8" s="166"/>
      <c r="HMG8" s="166"/>
      <c r="HMH8" s="166"/>
      <c r="HMI8" s="166"/>
      <c r="HMJ8" s="166"/>
      <c r="HMK8" s="166"/>
      <c r="HML8" s="166"/>
      <c r="HMM8" s="166"/>
      <c r="HMN8" s="166"/>
      <c r="HMO8" s="166"/>
      <c r="HMP8" s="166"/>
      <c r="HMQ8" s="166"/>
      <c r="HMR8" s="166"/>
      <c r="HMS8" s="166"/>
      <c r="HMT8" s="166"/>
      <c r="HMU8" s="166"/>
      <c r="HMV8" s="166"/>
      <c r="HMW8" s="166"/>
      <c r="HMX8" s="166"/>
      <c r="HMY8" s="166"/>
      <c r="HMZ8" s="166"/>
      <c r="HNA8" s="166"/>
      <c r="HNB8" s="166"/>
      <c r="HNC8" s="166"/>
      <c r="HND8" s="166"/>
      <c r="HNE8" s="166"/>
      <c r="HNF8" s="166"/>
      <c r="HNG8" s="166"/>
      <c r="HNH8" s="166"/>
      <c r="HNI8" s="166"/>
      <c r="HNJ8" s="166"/>
      <c r="HNK8" s="166"/>
      <c r="HNL8" s="166"/>
      <c r="HNM8" s="166"/>
      <c r="HNN8" s="166"/>
      <c r="HNO8" s="166"/>
      <c r="HNP8" s="166"/>
      <c r="HNQ8" s="166"/>
      <c r="HNR8" s="166"/>
      <c r="HNS8" s="166"/>
      <c r="HNT8" s="166"/>
      <c r="HNU8" s="166"/>
      <c r="HNV8" s="166"/>
      <c r="HNW8" s="166"/>
      <c r="HNX8" s="166"/>
      <c r="HNY8" s="166"/>
      <c r="HNZ8" s="166"/>
      <c r="HOA8" s="166"/>
      <c r="HOB8" s="166"/>
      <c r="HOC8" s="166"/>
      <c r="HOD8" s="166"/>
      <c r="HOE8" s="166"/>
      <c r="HOF8" s="166"/>
      <c r="HOG8" s="166"/>
      <c r="HOH8" s="166"/>
      <c r="HOI8" s="166"/>
      <c r="HOJ8" s="166"/>
      <c r="HOK8" s="166"/>
      <c r="HOL8" s="166"/>
      <c r="HOM8" s="166"/>
      <c r="HON8" s="166"/>
      <c r="HOO8" s="166"/>
      <c r="HOP8" s="166"/>
      <c r="HOQ8" s="166"/>
      <c r="HOR8" s="166"/>
      <c r="HOS8" s="166"/>
      <c r="HOT8" s="166"/>
      <c r="HOU8" s="166"/>
      <c r="HOV8" s="166"/>
      <c r="HOW8" s="166"/>
      <c r="HOX8" s="166"/>
      <c r="HOY8" s="166"/>
      <c r="HOZ8" s="166"/>
      <c r="HPA8" s="166"/>
      <c r="HPB8" s="166"/>
      <c r="HPC8" s="166"/>
      <c r="HPD8" s="166"/>
      <c r="HPE8" s="166"/>
      <c r="HPF8" s="166"/>
      <c r="HPG8" s="166"/>
      <c r="HPH8" s="166"/>
      <c r="HPI8" s="166"/>
      <c r="HPJ8" s="166"/>
      <c r="HPK8" s="166"/>
      <c r="HPL8" s="166"/>
      <c r="HPM8" s="166"/>
      <c r="HPN8" s="166"/>
      <c r="HPO8" s="166"/>
      <c r="HPP8" s="166"/>
      <c r="HPQ8" s="166"/>
      <c r="HPR8" s="166"/>
      <c r="HPS8" s="166"/>
      <c r="HPT8" s="166"/>
      <c r="HPU8" s="166"/>
      <c r="HPV8" s="166"/>
      <c r="HPW8" s="166"/>
      <c r="HPX8" s="166"/>
      <c r="HPY8" s="166"/>
      <c r="HPZ8" s="166"/>
      <c r="HQA8" s="166"/>
      <c r="HQB8" s="166"/>
      <c r="HQC8" s="166"/>
      <c r="HQD8" s="166"/>
      <c r="HQE8" s="166"/>
      <c r="HQF8" s="166"/>
      <c r="HQG8" s="166"/>
      <c r="HQH8" s="166"/>
      <c r="HQI8" s="166"/>
      <c r="HQJ8" s="166"/>
      <c r="HQK8" s="166"/>
      <c r="HQL8" s="166"/>
      <c r="HQM8" s="166"/>
      <c r="HQN8" s="166"/>
      <c r="HQO8" s="166"/>
      <c r="HQP8" s="166"/>
      <c r="HQQ8" s="166"/>
      <c r="HQR8" s="166"/>
      <c r="HQS8" s="166"/>
      <c r="HQT8" s="166"/>
      <c r="HQU8" s="166"/>
      <c r="HQV8" s="166"/>
      <c r="HQW8" s="166"/>
      <c r="HQX8" s="166"/>
      <c r="HQY8" s="166"/>
      <c r="HQZ8" s="166"/>
      <c r="HRA8" s="166"/>
      <c r="HRB8" s="166"/>
      <c r="HRC8" s="166"/>
      <c r="HRD8" s="166"/>
      <c r="HRE8" s="166"/>
      <c r="HRF8" s="166"/>
      <c r="HRG8" s="166"/>
      <c r="HRH8" s="166"/>
      <c r="HRI8" s="166"/>
      <c r="HRJ8" s="166"/>
      <c r="HRK8" s="166"/>
      <c r="HRL8" s="166"/>
      <c r="HRM8" s="166"/>
      <c r="HRN8" s="166"/>
      <c r="HRO8" s="166"/>
      <c r="HRP8" s="166"/>
      <c r="HRQ8" s="166"/>
      <c r="HRR8" s="166"/>
      <c r="HRS8" s="166"/>
      <c r="HRT8" s="166"/>
      <c r="HRU8" s="166"/>
      <c r="HRV8" s="166"/>
      <c r="HRW8" s="166"/>
      <c r="HRX8" s="166"/>
      <c r="HRY8" s="166"/>
      <c r="HRZ8" s="166"/>
      <c r="HSA8" s="166"/>
      <c r="HSB8" s="166"/>
      <c r="HSC8" s="166"/>
      <c r="HSD8" s="166"/>
      <c r="HSE8" s="166"/>
      <c r="HSF8" s="166"/>
      <c r="HSG8" s="166"/>
      <c r="HSH8" s="166"/>
      <c r="HSI8" s="166"/>
      <c r="HSJ8" s="166"/>
      <c r="HSK8" s="166"/>
      <c r="HSL8" s="166"/>
      <c r="HSM8" s="166"/>
      <c r="HSN8" s="166"/>
      <c r="HSO8" s="166"/>
      <c r="HSP8" s="166"/>
      <c r="HSQ8" s="166"/>
      <c r="HSR8" s="166"/>
      <c r="HSS8" s="166"/>
      <c r="HST8" s="166"/>
      <c r="HSU8" s="166"/>
      <c r="HSV8" s="166"/>
      <c r="HSW8" s="166"/>
      <c r="HSX8" s="166"/>
      <c r="HSY8" s="166"/>
      <c r="HSZ8" s="166"/>
      <c r="HTA8" s="166"/>
      <c r="HTB8" s="166"/>
      <c r="HTC8" s="166"/>
      <c r="HTD8" s="166"/>
      <c r="HTE8" s="166"/>
      <c r="HTF8" s="166"/>
      <c r="HTG8" s="166"/>
      <c r="HTH8" s="166"/>
      <c r="HTI8" s="166"/>
      <c r="HTJ8" s="166"/>
      <c r="HTK8" s="166"/>
      <c r="HTL8" s="166"/>
      <c r="HTM8" s="166"/>
      <c r="HTN8" s="166"/>
      <c r="HTO8" s="166"/>
      <c r="HTP8" s="166"/>
      <c r="HTQ8" s="166"/>
      <c r="HTR8" s="166"/>
      <c r="HTS8" s="166"/>
      <c r="HTT8" s="166"/>
      <c r="HTU8" s="166"/>
      <c r="HTV8" s="166"/>
      <c r="HTW8" s="166"/>
      <c r="HTX8" s="166"/>
      <c r="HTY8" s="166"/>
      <c r="HTZ8" s="166"/>
      <c r="HUA8" s="166"/>
      <c r="HUB8" s="166"/>
      <c r="HUC8" s="166"/>
      <c r="HUD8" s="166"/>
      <c r="HUE8" s="166"/>
      <c r="HUF8" s="166"/>
      <c r="HUG8" s="166"/>
      <c r="HUH8" s="166"/>
      <c r="HUI8" s="166"/>
      <c r="HUJ8" s="166"/>
      <c r="HUK8" s="166"/>
      <c r="HUL8" s="166"/>
      <c r="HUM8" s="166"/>
      <c r="HUN8" s="166"/>
      <c r="HUO8" s="166"/>
      <c r="HUP8" s="166"/>
      <c r="HUQ8" s="166"/>
      <c r="HUR8" s="166"/>
      <c r="HUS8" s="166"/>
      <c r="HUT8" s="166"/>
      <c r="HUU8" s="166"/>
      <c r="HUV8" s="166"/>
      <c r="HUW8" s="166"/>
      <c r="HUX8" s="166"/>
      <c r="HUY8" s="166"/>
      <c r="HUZ8" s="166"/>
      <c r="HVA8" s="166"/>
      <c r="HVB8" s="166"/>
      <c r="HVC8" s="166"/>
      <c r="HVD8" s="166"/>
      <c r="HVE8" s="166"/>
      <c r="HVF8" s="166"/>
      <c r="HVG8" s="166"/>
      <c r="HVH8" s="166"/>
      <c r="HVI8" s="166"/>
      <c r="HVJ8" s="166"/>
      <c r="HVK8" s="166"/>
      <c r="HVL8" s="166"/>
      <c r="HVM8" s="166"/>
      <c r="HVN8" s="166"/>
      <c r="HVO8" s="166"/>
      <c r="HVP8" s="166"/>
      <c r="HVQ8" s="166"/>
      <c r="HVR8" s="166"/>
      <c r="HVS8" s="166"/>
      <c r="HVT8" s="166"/>
      <c r="HVU8" s="166"/>
      <c r="HVV8" s="166"/>
      <c r="HVW8" s="166"/>
      <c r="HVX8" s="166"/>
      <c r="HVY8" s="166"/>
      <c r="HVZ8" s="166"/>
      <c r="HWA8" s="166"/>
      <c r="HWB8" s="166"/>
      <c r="HWC8" s="166"/>
      <c r="HWD8" s="166"/>
      <c r="HWE8" s="166"/>
      <c r="HWF8" s="166"/>
      <c r="HWG8" s="166"/>
      <c r="HWH8" s="166"/>
      <c r="HWI8" s="166"/>
      <c r="HWJ8" s="166"/>
      <c r="HWK8" s="166"/>
      <c r="HWL8" s="166"/>
      <c r="HWM8" s="166"/>
      <c r="HWN8" s="166"/>
      <c r="HWO8" s="166"/>
      <c r="HWP8" s="166"/>
      <c r="HWQ8" s="166"/>
      <c r="HWR8" s="166"/>
      <c r="HWS8" s="166"/>
      <c r="HWT8" s="166"/>
      <c r="HWU8" s="166"/>
      <c r="HWV8" s="166"/>
      <c r="HWW8" s="166"/>
      <c r="HWX8" s="166"/>
      <c r="HWY8" s="166"/>
      <c r="HWZ8" s="166"/>
      <c r="HXA8" s="166"/>
      <c r="HXB8" s="166"/>
      <c r="HXC8" s="166"/>
      <c r="HXD8" s="166"/>
      <c r="HXE8" s="166"/>
      <c r="HXF8" s="166"/>
      <c r="HXG8" s="166"/>
      <c r="HXH8" s="166"/>
      <c r="HXI8" s="166"/>
      <c r="HXJ8" s="166"/>
      <c r="HXK8" s="166"/>
      <c r="HXL8" s="166"/>
      <c r="HXM8" s="166"/>
      <c r="HXN8" s="166"/>
      <c r="HXO8" s="166"/>
      <c r="HXP8" s="166"/>
      <c r="HXQ8" s="166"/>
      <c r="HXR8" s="166"/>
      <c r="HXS8" s="166"/>
      <c r="HXT8" s="166"/>
      <c r="HXU8" s="166"/>
      <c r="HXV8" s="166"/>
      <c r="HXW8" s="166"/>
      <c r="HXX8" s="166"/>
      <c r="HXY8" s="166"/>
      <c r="HXZ8" s="166"/>
      <c r="HYA8" s="166"/>
      <c r="HYB8" s="166"/>
      <c r="HYC8" s="166"/>
      <c r="HYD8" s="166"/>
      <c r="HYE8" s="166"/>
      <c r="HYF8" s="166"/>
      <c r="HYG8" s="166"/>
      <c r="HYH8" s="166"/>
      <c r="HYI8" s="166"/>
      <c r="HYJ8" s="166"/>
      <c r="HYK8" s="166"/>
      <c r="HYL8" s="166"/>
      <c r="HYM8" s="166"/>
      <c r="HYN8" s="166"/>
      <c r="HYO8" s="166"/>
      <c r="HYP8" s="166"/>
      <c r="HYQ8" s="166"/>
      <c r="HYR8" s="166"/>
      <c r="HYS8" s="166"/>
      <c r="HYT8" s="166"/>
      <c r="HYU8" s="166"/>
      <c r="HYV8" s="166"/>
      <c r="HYW8" s="166"/>
      <c r="HYX8" s="166"/>
      <c r="HYY8" s="166"/>
      <c r="HYZ8" s="166"/>
      <c r="HZA8" s="166"/>
      <c r="HZB8" s="166"/>
      <c r="HZC8" s="166"/>
      <c r="HZD8" s="166"/>
      <c r="HZE8" s="166"/>
      <c r="HZF8" s="166"/>
      <c r="HZG8" s="166"/>
      <c r="HZH8" s="166"/>
      <c r="HZI8" s="166"/>
      <c r="HZJ8" s="166"/>
      <c r="HZK8" s="166"/>
      <c r="HZL8" s="166"/>
      <c r="HZM8" s="166"/>
      <c r="HZN8" s="166"/>
      <c r="HZO8" s="166"/>
      <c r="HZP8" s="166"/>
      <c r="HZQ8" s="166"/>
      <c r="HZR8" s="166"/>
      <c r="HZS8" s="166"/>
      <c r="HZT8" s="166"/>
      <c r="HZU8" s="166"/>
      <c r="HZV8" s="166"/>
      <c r="HZW8" s="166"/>
      <c r="HZX8" s="166"/>
      <c r="HZY8" s="166"/>
      <c r="HZZ8" s="166"/>
      <c r="IAA8" s="166"/>
      <c r="IAB8" s="166"/>
      <c r="IAC8" s="166"/>
      <c r="IAD8" s="166"/>
      <c r="IAE8" s="166"/>
      <c r="IAF8" s="166"/>
      <c r="IAG8" s="166"/>
      <c r="IAH8" s="166"/>
      <c r="IAI8" s="166"/>
      <c r="IAJ8" s="166"/>
      <c r="IAK8" s="166"/>
      <c r="IAL8" s="166"/>
      <c r="IAM8" s="166"/>
      <c r="IAN8" s="166"/>
      <c r="IAO8" s="166"/>
      <c r="IAP8" s="166"/>
      <c r="IAQ8" s="166"/>
      <c r="IAR8" s="166"/>
      <c r="IAS8" s="166"/>
      <c r="IAT8" s="166"/>
      <c r="IAU8" s="166"/>
      <c r="IAV8" s="166"/>
      <c r="IAW8" s="166"/>
      <c r="IAX8" s="166"/>
      <c r="IAY8" s="166"/>
      <c r="IAZ8" s="166"/>
      <c r="IBA8" s="166"/>
      <c r="IBB8" s="166"/>
      <c r="IBC8" s="166"/>
      <c r="IBD8" s="166"/>
      <c r="IBE8" s="166"/>
      <c r="IBF8" s="166"/>
      <c r="IBG8" s="166"/>
      <c r="IBH8" s="166"/>
      <c r="IBI8" s="166"/>
      <c r="IBJ8" s="166"/>
      <c r="IBK8" s="166"/>
      <c r="IBL8" s="166"/>
      <c r="IBM8" s="166"/>
      <c r="IBN8" s="166"/>
      <c r="IBO8" s="166"/>
      <c r="IBP8" s="166"/>
      <c r="IBQ8" s="166"/>
      <c r="IBR8" s="166"/>
      <c r="IBS8" s="166"/>
      <c r="IBT8" s="166"/>
      <c r="IBU8" s="166"/>
      <c r="IBV8" s="166"/>
      <c r="IBW8" s="166"/>
      <c r="IBX8" s="166"/>
      <c r="IBY8" s="166"/>
      <c r="IBZ8" s="166"/>
      <c r="ICA8" s="166"/>
      <c r="ICB8" s="166"/>
      <c r="ICC8" s="166"/>
      <c r="ICD8" s="166"/>
      <c r="ICE8" s="166"/>
      <c r="ICF8" s="166"/>
      <c r="ICG8" s="166"/>
      <c r="ICH8" s="166"/>
      <c r="ICI8" s="166"/>
      <c r="ICJ8" s="166"/>
      <c r="ICK8" s="166"/>
      <c r="ICL8" s="166"/>
      <c r="ICM8" s="166"/>
      <c r="ICN8" s="166"/>
      <c r="ICO8" s="166"/>
      <c r="ICP8" s="166"/>
      <c r="ICQ8" s="166"/>
      <c r="ICR8" s="166"/>
      <c r="ICS8" s="166"/>
      <c r="ICT8" s="166"/>
      <c r="ICU8" s="166"/>
      <c r="ICV8" s="166"/>
      <c r="ICW8" s="166"/>
      <c r="ICX8" s="166"/>
      <c r="ICY8" s="166"/>
      <c r="ICZ8" s="166"/>
      <c r="IDA8" s="166"/>
      <c r="IDB8" s="166"/>
      <c r="IDC8" s="166"/>
      <c r="IDD8" s="166"/>
      <c r="IDE8" s="166"/>
      <c r="IDF8" s="166"/>
      <c r="IDG8" s="166"/>
      <c r="IDH8" s="166"/>
      <c r="IDI8" s="166"/>
      <c r="IDJ8" s="166"/>
      <c r="IDK8" s="166"/>
      <c r="IDL8" s="166"/>
      <c r="IDM8" s="166"/>
      <c r="IDN8" s="166"/>
      <c r="IDO8" s="166"/>
      <c r="IDP8" s="166"/>
      <c r="IDQ8" s="166"/>
      <c r="IDR8" s="166"/>
      <c r="IDS8" s="166"/>
      <c r="IDT8" s="166"/>
      <c r="IDU8" s="166"/>
      <c r="IDV8" s="166"/>
      <c r="IDW8" s="166"/>
      <c r="IDX8" s="166"/>
      <c r="IDY8" s="166"/>
      <c r="IDZ8" s="166"/>
      <c r="IEA8" s="166"/>
      <c r="IEB8" s="166"/>
      <c r="IEC8" s="166"/>
      <c r="IED8" s="166"/>
      <c r="IEE8" s="166"/>
      <c r="IEF8" s="166"/>
      <c r="IEG8" s="166"/>
      <c r="IEH8" s="166"/>
      <c r="IEI8" s="166"/>
      <c r="IEJ8" s="166"/>
      <c r="IEK8" s="166"/>
      <c r="IEL8" s="166"/>
      <c r="IEM8" s="166"/>
      <c r="IEN8" s="166"/>
      <c r="IEO8" s="166"/>
      <c r="IEP8" s="166"/>
      <c r="IEQ8" s="166"/>
      <c r="IER8" s="166"/>
      <c r="IES8" s="166"/>
      <c r="IET8" s="166"/>
      <c r="IEU8" s="166"/>
      <c r="IEV8" s="166"/>
      <c r="IEW8" s="166"/>
      <c r="IEX8" s="166"/>
      <c r="IEY8" s="166"/>
      <c r="IEZ8" s="166"/>
      <c r="IFA8" s="166"/>
      <c r="IFB8" s="166"/>
      <c r="IFC8" s="166"/>
      <c r="IFD8" s="166"/>
      <c r="IFE8" s="166"/>
      <c r="IFF8" s="166"/>
      <c r="IFG8" s="166"/>
      <c r="IFH8" s="166"/>
      <c r="IFI8" s="166"/>
      <c r="IFJ8" s="166"/>
      <c r="IFK8" s="166"/>
      <c r="IFL8" s="166"/>
      <c r="IFM8" s="166"/>
      <c r="IFN8" s="166"/>
      <c r="IFO8" s="166"/>
      <c r="IFP8" s="166"/>
      <c r="IFQ8" s="166"/>
      <c r="IFR8" s="166"/>
      <c r="IFS8" s="166"/>
      <c r="IFT8" s="166"/>
      <c r="IFU8" s="166"/>
      <c r="IFV8" s="166"/>
      <c r="IFW8" s="166"/>
      <c r="IFX8" s="166"/>
      <c r="IFY8" s="166"/>
      <c r="IFZ8" s="166"/>
      <c r="IGA8" s="166"/>
      <c r="IGB8" s="166"/>
      <c r="IGC8" s="166"/>
      <c r="IGD8" s="166"/>
      <c r="IGE8" s="166"/>
      <c r="IGF8" s="166"/>
      <c r="IGG8" s="166"/>
      <c r="IGH8" s="166"/>
      <c r="IGI8" s="166"/>
      <c r="IGJ8" s="166"/>
      <c r="IGK8" s="166"/>
      <c r="IGL8" s="166"/>
      <c r="IGM8" s="166"/>
      <c r="IGN8" s="166"/>
      <c r="IGO8" s="166"/>
      <c r="IGP8" s="166"/>
      <c r="IGQ8" s="166"/>
      <c r="IGR8" s="166"/>
      <c r="IGS8" s="166"/>
      <c r="IGT8" s="166"/>
      <c r="IGU8" s="166"/>
      <c r="IGV8" s="166"/>
      <c r="IGW8" s="166"/>
      <c r="IGX8" s="166"/>
      <c r="IGY8" s="166"/>
      <c r="IGZ8" s="166"/>
      <c r="IHA8" s="166"/>
      <c r="IHB8" s="166"/>
      <c r="IHC8" s="166"/>
      <c r="IHD8" s="166"/>
      <c r="IHE8" s="166"/>
      <c r="IHF8" s="166"/>
      <c r="IHG8" s="166"/>
      <c r="IHH8" s="166"/>
      <c r="IHI8" s="166"/>
      <c r="IHJ8" s="166"/>
      <c r="IHK8" s="166"/>
      <c r="IHL8" s="166"/>
      <c r="IHM8" s="166"/>
      <c r="IHN8" s="166"/>
      <c r="IHO8" s="166"/>
      <c r="IHP8" s="166"/>
      <c r="IHQ8" s="166"/>
      <c r="IHR8" s="166"/>
      <c r="IHS8" s="166"/>
      <c r="IHT8" s="166"/>
      <c r="IHU8" s="166"/>
      <c r="IHV8" s="166"/>
      <c r="IHW8" s="166"/>
      <c r="IHX8" s="166"/>
      <c r="IHY8" s="166"/>
      <c r="IHZ8" s="166"/>
      <c r="IIA8" s="166"/>
      <c r="IIB8" s="166"/>
      <c r="IIC8" s="166"/>
      <c r="IID8" s="166"/>
      <c r="IIE8" s="166"/>
      <c r="IIF8" s="166"/>
      <c r="IIG8" s="166"/>
      <c r="IIH8" s="166"/>
      <c r="III8" s="166"/>
      <c r="IIJ8" s="166"/>
      <c r="IIK8" s="166"/>
      <c r="IIL8" s="166"/>
      <c r="IIM8" s="166"/>
      <c r="IIN8" s="166"/>
      <c r="IIO8" s="166"/>
      <c r="IIP8" s="166"/>
      <c r="IIQ8" s="166"/>
      <c r="IIR8" s="166"/>
      <c r="IIS8" s="166"/>
      <c r="IIT8" s="166"/>
      <c r="IIU8" s="166"/>
      <c r="IIV8" s="166"/>
      <c r="IIW8" s="166"/>
      <c r="IIX8" s="166"/>
      <c r="IIY8" s="166"/>
      <c r="IIZ8" s="166"/>
      <c r="IJA8" s="166"/>
      <c r="IJB8" s="166"/>
      <c r="IJC8" s="166"/>
      <c r="IJD8" s="166"/>
      <c r="IJE8" s="166"/>
      <c r="IJF8" s="166"/>
      <c r="IJG8" s="166"/>
      <c r="IJH8" s="166"/>
      <c r="IJI8" s="166"/>
      <c r="IJJ8" s="166"/>
      <c r="IJK8" s="166"/>
      <c r="IJL8" s="166"/>
      <c r="IJM8" s="166"/>
      <c r="IJN8" s="166"/>
      <c r="IJO8" s="166"/>
      <c r="IJP8" s="166"/>
      <c r="IJQ8" s="166"/>
      <c r="IJR8" s="166"/>
      <c r="IJS8" s="166"/>
      <c r="IJT8" s="166"/>
      <c r="IJU8" s="166"/>
      <c r="IJV8" s="166"/>
      <c r="IJW8" s="166"/>
      <c r="IJX8" s="166"/>
      <c r="IJY8" s="166"/>
      <c r="IJZ8" s="166"/>
      <c r="IKA8" s="166"/>
      <c r="IKB8" s="166"/>
      <c r="IKC8" s="166"/>
      <c r="IKD8" s="166"/>
      <c r="IKE8" s="166"/>
      <c r="IKF8" s="166"/>
      <c r="IKG8" s="166"/>
      <c r="IKH8" s="166"/>
      <c r="IKI8" s="166"/>
      <c r="IKJ8" s="166"/>
      <c r="IKK8" s="166"/>
      <c r="IKL8" s="166"/>
      <c r="IKM8" s="166"/>
      <c r="IKN8" s="166"/>
      <c r="IKO8" s="166"/>
      <c r="IKP8" s="166"/>
      <c r="IKQ8" s="166"/>
      <c r="IKR8" s="166"/>
      <c r="IKS8" s="166"/>
      <c r="IKT8" s="166"/>
      <c r="IKU8" s="166"/>
      <c r="IKV8" s="166"/>
      <c r="IKW8" s="166"/>
      <c r="IKX8" s="166"/>
      <c r="IKY8" s="166"/>
      <c r="IKZ8" s="166"/>
      <c r="ILA8" s="166"/>
      <c r="ILB8" s="166"/>
      <c r="ILC8" s="166"/>
      <c r="ILD8" s="166"/>
      <c r="ILE8" s="166"/>
      <c r="ILF8" s="166"/>
      <c r="ILG8" s="166"/>
      <c r="ILH8" s="166"/>
      <c r="ILI8" s="166"/>
      <c r="ILJ8" s="166"/>
      <c r="ILK8" s="166"/>
      <c r="ILL8" s="166"/>
      <c r="ILM8" s="166"/>
      <c r="ILN8" s="166"/>
      <c r="ILO8" s="166"/>
      <c r="ILP8" s="166"/>
      <c r="ILQ8" s="166"/>
      <c r="ILR8" s="166"/>
      <c r="ILS8" s="166"/>
      <c r="ILT8" s="166"/>
      <c r="ILU8" s="166"/>
      <c r="ILV8" s="166"/>
      <c r="ILW8" s="166"/>
      <c r="ILX8" s="166"/>
      <c r="ILY8" s="166"/>
      <c r="ILZ8" s="166"/>
      <c r="IMA8" s="166"/>
      <c r="IMB8" s="166"/>
      <c r="IMC8" s="166"/>
      <c r="IMD8" s="166"/>
      <c r="IME8" s="166"/>
      <c r="IMF8" s="166"/>
      <c r="IMG8" s="166"/>
      <c r="IMH8" s="166"/>
      <c r="IMI8" s="166"/>
      <c r="IMJ8" s="166"/>
      <c r="IMK8" s="166"/>
      <c r="IML8" s="166"/>
      <c r="IMM8" s="166"/>
      <c r="IMN8" s="166"/>
      <c r="IMO8" s="166"/>
      <c r="IMP8" s="166"/>
      <c r="IMQ8" s="166"/>
      <c r="IMR8" s="166"/>
      <c r="IMS8" s="166"/>
      <c r="IMT8" s="166"/>
      <c r="IMU8" s="166"/>
      <c r="IMV8" s="166"/>
      <c r="IMW8" s="166"/>
      <c r="IMX8" s="166"/>
      <c r="IMY8" s="166"/>
      <c r="IMZ8" s="166"/>
      <c r="INA8" s="166"/>
      <c r="INB8" s="166"/>
      <c r="INC8" s="166"/>
      <c r="IND8" s="166"/>
      <c r="INE8" s="166"/>
      <c r="INF8" s="166"/>
      <c r="ING8" s="166"/>
      <c r="INH8" s="166"/>
      <c r="INI8" s="166"/>
      <c r="INJ8" s="166"/>
      <c r="INK8" s="166"/>
      <c r="INL8" s="166"/>
      <c r="INM8" s="166"/>
      <c r="INN8" s="166"/>
      <c r="INO8" s="166"/>
      <c r="INP8" s="166"/>
      <c r="INQ8" s="166"/>
      <c r="INR8" s="166"/>
      <c r="INS8" s="166"/>
      <c r="INT8" s="166"/>
      <c r="INU8" s="166"/>
      <c r="INV8" s="166"/>
      <c r="INW8" s="166"/>
      <c r="INX8" s="166"/>
      <c r="INY8" s="166"/>
      <c r="INZ8" s="166"/>
      <c r="IOA8" s="166"/>
      <c r="IOB8" s="166"/>
      <c r="IOC8" s="166"/>
      <c r="IOD8" s="166"/>
      <c r="IOE8" s="166"/>
      <c r="IOF8" s="166"/>
      <c r="IOG8" s="166"/>
      <c r="IOH8" s="166"/>
      <c r="IOI8" s="166"/>
      <c r="IOJ8" s="166"/>
      <c r="IOK8" s="166"/>
      <c r="IOL8" s="166"/>
      <c r="IOM8" s="166"/>
      <c r="ION8" s="166"/>
      <c r="IOO8" s="166"/>
      <c r="IOP8" s="166"/>
      <c r="IOQ8" s="166"/>
      <c r="IOR8" s="166"/>
      <c r="IOS8" s="166"/>
      <c r="IOT8" s="166"/>
      <c r="IOU8" s="166"/>
      <c r="IOV8" s="166"/>
      <c r="IOW8" s="166"/>
      <c r="IOX8" s="166"/>
      <c r="IOY8" s="166"/>
      <c r="IOZ8" s="166"/>
      <c r="IPA8" s="166"/>
      <c r="IPB8" s="166"/>
      <c r="IPC8" s="166"/>
      <c r="IPD8" s="166"/>
      <c r="IPE8" s="166"/>
      <c r="IPF8" s="166"/>
      <c r="IPG8" s="166"/>
      <c r="IPH8" s="166"/>
      <c r="IPI8" s="166"/>
      <c r="IPJ8" s="166"/>
      <c r="IPK8" s="166"/>
      <c r="IPL8" s="166"/>
      <c r="IPM8" s="166"/>
      <c r="IPN8" s="166"/>
      <c r="IPO8" s="166"/>
      <c r="IPP8" s="166"/>
      <c r="IPQ8" s="166"/>
      <c r="IPR8" s="166"/>
      <c r="IPS8" s="166"/>
      <c r="IPT8" s="166"/>
      <c r="IPU8" s="166"/>
      <c r="IPV8" s="166"/>
      <c r="IPW8" s="166"/>
      <c r="IPX8" s="166"/>
      <c r="IPY8" s="166"/>
      <c r="IPZ8" s="166"/>
      <c r="IQA8" s="166"/>
      <c r="IQB8" s="166"/>
      <c r="IQC8" s="166"/>
      <c r="IQD8" s="166"/>
      <c r="IQE8" s="166"/>
      <c r="IQF8" s="166"/>
      <c r="IQG8" s="166"/>
      <c r="IQH8" s="166"/>
      <c r="IQI8" s="166"/>
      <c r="IQJ8" s="166"/>
      <c r="IQK8" s="166"/>
      <c r="IQL8" s="166"/>
      <c r="IQM8" s="166"/>
      <c r="IQN8" s="166"/>
      <c r="IQO8" s="166"/>
      <c r="IQP8" s="166"/>
      <c r="IQQ8" s="166"/>
      <c r="IQR8" s="166"/>
      <c r="IQS8" s="166"/>
      <c r="IQT8" s="166"/>
      <c r="IQU8" s="166"/>
      <c r="IQV8" s="166"/>
      <c r="IQW8" s="166"/>
      <c r="IQX8" s="166"/>
      <c r="IQY8" s="166"/>
      <c r="IQZ8" s="166"/>
      <c r="IRA8" s="166"/>
      <c r="IRB8" s="166"/>
      <c r="IRC8" s="166"/>
      <c r="IRD8" s="166"/>
      <c r="IRE8" s="166"/>
      <c r="IRF8" s="166"/>
      <c r="IRG8" s="166"/>
      <c r="IRH8" s="166"/>
      <c r="IRI8" s="166"/>
      <c r="IRJ8" s="166"/>
      <c r="IRK8" s="166"/>
      <c r="IRL8" s="166"/>
      <c r="IRM8" s="166"/>
      <c r="IRN8" s="166"/>
      <c r="IRO8" s="166"/>
      <c r="IRP8" s="166"/>
      <c r="IRQ8" s="166"/>
      <c r="IRR8" s="166"/>
      <c r="IRS8" s="166"/>
      <c r="IRT8" s="166"/>
      <c r="IRU8" s="166"/>
      <c r="IRV8" s="166"/>
      <c r="IRW8" s="166"/>
      <c r="IRX8" s="166"/>
      <c r="IRY8" s="166"/>
      <c r="IRZ8" s="166"/>
      <c r="ISA8" s="166"/>
      <c r="ISB8" s="166"/>
      <c r="ISC8" s="166"/>
      <c r="ISD8" s="166"/>
      <c r="ISE8" s="166"/>
      <c r="ISF8" s="166"/>
      <c r="ISG8" s="166"/>
      <c r="ISH8" s="166"/>
      <c r="ISI8" s="166"/>
      <c r="ISJ8" s="166"/>
      <c r="ISK8" s="166"/>
      <c r="ISL8" s="166"/>
      <c r="ISM8" s="166"/>
      <c r="ISN8" s="166"/>
      <c r="ISO8" s="166"/>
      <c r="ISP8" s="166"/>
      <c r="ISQ8" s="166"/>
      <c r="ISR8" s="166"/>
      <c r="ISS8" s="166"/>
      <c r="IST8" s="166"/>
      <c r="ISU8" s="166"/>
      <c r="ISV8" s="166"/>
      <c r="ISW8" s="166"/>
      <c r="ISX8" s="166"/>
      <c r="ISY8" s="166"/>
      <c r="ISZ8" s="166"/>
      <c r="ITA8" s="166"/>
      <c r="ITB8" s="166"/>
      <c r="ITC8" s="166"/>
      <c r="ITD8" s="166"/>
      <c r="ITE8" s="166"/>
      <c r="ITF8" s="166"/>
      <c r="ITG8" s="166"/>
      <c r="ITH8" s="166"/>
      <c r="ITI8" s="166"/>
      <c r="ITJ8" s="166"/>
      <c r="ITK8" s="166"/>
      <c r="ITL8" s="166"/>
      <c r="ITM8" s="166"/>
      <c r="ITN8" s="166"/>
      <c r="ITO8" s="166"/>
      <c r="ITP8" s="166"/>
      <c r="ITQ8" s="166"/>
      <c r="ITR8" s="166"/>
      <c r="ITS8" s="166"/>
      <c r="ITT8" s="166"/>
      <c r="ITU8" s="166"/>
      <c r="ITV8" s="166"/>
      <c r="ITW8" s="166"/>
      <c r="ITX8" s="166"/>
      <c r="ITY8" s="166"/>
      <c r="ITZ8" s="166"/>
      <c r="IUA8" s="166"/>
      <c r="IUB8" s="166"/>
      <c r="IUC8" s="166"/>
      <c r="IUD8" s="166"/>
      <c r="IUE8" s="166"/>
      <c r="IUF8" s="166"/>
      <c r="IUG8" s="166"/>
      <c r="IUH8" s="166"/>
      <c r="IUI8" s="166"/>
      <c r="IUJ8" s="166"/>
      <c r="IUK8" s="166"/>
      <c r="IUL8" s="166"/>
      <c r="IUM8" s="166"/>
      <c r="IUN8" s="166"/>
      <c r="IUO8" s="166"/>
      <c r="IUP8" s="166"/>
      <c r="IUQ8" s="166"/>
      <c r="IUR8" s="166"/>
      <c r="IUS8" s="166"/>
      <c r="IUT8" s="166"/>
      <c r="IUU8" s="166"/>
      <c r="IUV8" s="166"/>
      <c r="IUW8" s="166"/>
      <c r="IUX8" s="166"/>
      <c r="IUY8" s="166"/>
      <c r="IUZ8" s="166"/>
      <c r="IVA8" s="166"/>
      <c r="IVB8" s="166"/>
      <c r="IVC8" s="166"/>
      <c r="IVD8" s="166"/>
      <c r="IVE8" s="166"/>
      <c r="IVF8" s="166"/>
      <c r="IVG8" s="166"/>
      <c r="IVH8" s="166"/>
      <c r="IVI8" s="166"/>
      <c r="IVJ8" s="166"/>
      <c r="IVK8" s="166"/>
      <c r="IVL8" s="166"/>
      <c r="IVM8" s="166"/>
      <c r="IVN8" s="166"/>
      <c r="IVO8" s="166"/>
      <c r="IVP8" s="166"/>
      <c r="IVQ8" s="166"/>
      <c r="IVR8" s="166"/>
      <c r="IVS8" s="166"/>
      <c r="IVT8" s="166"/>
      <c r="IVU8" s="166"/>
      <c r="IVV8" s="166"/>
      <c r="IVW8" s="166"/>
      <c r="IVX8" s="166"/>
      <c r="IVY8" s="166"/>
      <c r="IVZ8" s="166"/>
      <c r="IWA8" s="166"/>
      <c r="IWB8" s="166"/>
      <c r="IWC8" s="166"/>
      <c r="IWD8" s="166"/>
      <c r="IWE8" s="166"/>
      <c r="IWF8" s="166"/>
      <c r="IWG8" s="166"/>
      <c r="IWH8" s="166"/>
      <c r="IWI8" s="166"/>
      <c r="IWJ8" s="166"/>
      <c r="IWK8" s="166"/>
      <c r="IWL8" s="166"/>
      <c r="IWM8" s="166"/>
      <c r="IWN8" s="166"/>
      <c r="IWO8" s="166"/>
      <c r="IWP8" s="166"/>
      <c r="IWQ8" s="166"/>
      <c r="IWR8" s="166"/>
      <c r="IWS8" s="166"/>
      <c r="IWT8" s="166"/>
      <c r="IWU8" s="166"/>
      <c r="IWV8" s="166"/>
      <c r="IWW8" s="166"/>
      <c r="IWX8" s="166"/>
      <c r="IWY8" s="166"/>
      <c r="IWZ8" s="166"/>
      <c r="IXA8" s="166"/>
      <c r="IXB8" s="166"/>
      <c r="IXC8" s="166"/>
      <c r="IXD8" s="166"/>
      <c r="IXE8" s="166"/>
      <c r="IXF8" s="166"/>
      <c r="IXG8" s="166"/>
      <c r="IXH8" s="166"/>
      <c r="IXI8" s="166"/>
      <c r="IXJ8" s="166"/>
      <c r="IXK8" s="166"/>
      <c r="IXL8" s="166"/>
      <c r="IXM8" s="166"/>
      <c r="IXN8" s="166"/>
      <c r="IXO8" s="166"/>
      <c r="IXP8" s="166"/>
      <c r="IXQ8" s="166"/>
      <c r="IXR8" s="166"/>
      <c r="IXS8" s="166"/>
      <c r="IXT8" s="166"/>
      <c r="IXU8" s="166"/>
      <c r="IXV8" s="166"/>
      <c r="IXW8" s="166"/>
      <c r="IXX8" s="166"/>
      <c r="IXY8" s="166"/>
      <c r="IXZ8" s="166"/>
      <c r="IYA8" s="166"/>
      <c r="IYB8" s="166"/>
      <c r="IYC8" s="166"/>
      <c r="IYD8" s="166"/>
      <c r="IYE8" s="166"/>
      <c r="IYF8" s="166"/>
      <c r="IYG8" s="166"/>
      <c r="IYH8" s="166"/>
      <c r="IYI8" s="166"/>
      <c r="IYJ8" s="166"/>
      <c r="IYK8" s="166"/>
      <c r="IYL8" s="166"/>
      <c r="IYM8" s="166"/>
      <c r="IYN8" s="166"/>
      <c r="IYO8" s="166"/>
      <c r="IYP8" s="166"/>
      <c r="IYQ8" s="166"/>
      <c r="IYR8" s="166"/>
      <c r="IYS8" s="166"/>
      <c r="IYT8" s="166"/>
      <c r="IYU8" s="166"/>
      <c r="IYV8" s="166"/>
      <c r="IYW8" s="166"/>
      <c r="IYX8" s="166"/>
      <c r="IYY8" s="166"/>
      <c r="IYZ8" s="166"/>
      <c r="IZA8" s="166"/>
      <c r="IZB8" s="166"/>
      <c r="IZC8" s="166"/>
      <c r="IZD8" s="166"/>
      <c r="IZE8" s="166"/>
      <c r="IZF8" s="166"/>
      <c r="IZG8" s="166"/>
      <c r="IZH8" s="166"/>
      <c r="IZI8" s="166"/>
      <c r="IZJ8" s="166"/>
      <c r="IZK8" s="166"/>
      <c r="IZL8" s="166"/>
      <c r="IZM8" s="166"/>
      <c r="IZN8" s="166"/>
      <c r="IZO8" s="166"/>
      <c r="IZP8" s="166"/>
      <c r="IZQ8" s="166"/>
      <c r="IZR8" s="166"/>
      <c r="IZS8" s="166"/>
      <c r="IZT8" s="166"/>
      <c r="IZU8" s="166"/>
      <c r="IZV8" s="166"/>
      <c r="IZW8" s="166"/>
      <c r="IZX8" s="166"/>
      <c r="IZY8" s="166"/>
      <c r="IZZ8" s="166"/>
      <c r="JAA8" s="166"/>
      <c r="JAB8" s="166"/>
      <c r="JAC8" s="166"/>
      <c r="JAD8" s="166"/>
      <c r="JAE8" s="166"/>
      <c r="JAF8" s="166"/>
      <c r="JAG8" s="166"/>
      <c r="JAH8" s="166"/>
      <c r="JAI8" s="166"/>
      <c r="JAJ8" s="166"/>
      <c r="JAK8" s="166"/>
      <c r="JAL8" s="166"/>
      <c r="JAM8" s="166"/>
      <c r="JAN8" s="166"/>
      <c r="JAO8" s="166"/>
      <c r="JAP8" s="166"/>
      <c r="JAQ8" s="166"/>
      <c r="JAR8" s="166"/>
      <c r="JAS8" s="166"/>
      <c r="JAT8" s="166"/>
      <c r="JAU8" s="166"/>
      <c r="JAV8" s="166"/>
      <c r="JAW8" s="166"/>
      <c r="JAX8" s="166"/>
      <c r="JAY8" s="166"/>
      <c r="JAZ8" s="166"/>
      <c r="JBA8" s="166"/>
      <c r="JBB8" s="166"/>
      <c r="JBC8" s="166"/>
      <c r="JBD8" s="166"/>
      <c r="JBE8" s="166"/>
      <c r="JBF8" s="166"/>
      <c r="JBG8" s="166"/>
      <c r="JBH8" s="166"/>
      <c r="JBI8" s="166"/>
      <c r="JBJ8" s="166"/>
      <c r="JBK8" s="166"/>
      <c r="JBL8" s="166"/>
      <c r="JBM8" s="166"/>
      <c r="JBN8" s="166"/>
      <c r="JBO8" s="166"/>
      <c r="JBP8" s="166"/>
      <c r="JBQ8" s="166"/>
      <c r="JBR8" s="166"/>
      <c r="JBS8" s="166"/>
      <c r="JBT8" s="166"/>
      <c r="JBU8" s="166"/>
      <c r="JBV8" s="166"/>
      <c r="JBW8" s="166"/>
      <c r="JBX8" s="166"/>
      <c r="JBY8" s="166"/>
      <c r="JBZ8" s="166"/>
      <c r="JCA8" s="166"/>
      <c r="JCB8" s="166"/>
      <c r="JCC8" s="166"/>
      <c r="JCD8" s="166"/>
      <c r="JCE8" s="166"/>
      <c r="JCF8" s="166"/>
      <c r="JCG8" s="166"/>
      <c r="JCH8" s="166"/>
      <c r="JCI8" s="166"/>
      <c r="JCJ8" s="166"/>
      <c r="JCK8" s="166"/>
      <c r="JCL8" s="166"/>
      <c r="JCM8" s="166"/>
      <c r="JCN8" s="166"/>
      <c r="JCO8" s="166"/>
      <c r="JCP8" s="166"/>
      <c r="JCQ8" s="166"/>
      <c r="JCR8" s="166"/>
      <c r="JCS8" s="166"/>
      <c r="JCT8" s="166"/>
      <c r="JCU8" s="166"/>
      <c r="JCV8" s="166"/>
      <c r="JCW8" s="166"/>
      <c r="JCX8" s="166"/>
      <c r="JCY8" s="166"/>
      <c r="JCZ8" s="166"/>
      <c r="JDA8" s="166"/>
      <c r="JDB8" s="166"/>
      <c r="JDC8" s="166"/>
      <c r="JDD8" s="166"/>
      <c r="JDE8" s="166"/>
      <c r="JDF8" s="166"/>
      <c r="JDG8" s="166"/>
      <c r="JDH8" s="166"/>
      <c r="JDI8" s="166"/>
      <c r="JDJ8" s="166"/>
      <c r="JDK8" s="166"/>
      <c r="JDL8" s="166"/>
      <c r="JDM8" s="166"/>
      <c r="JDN8" s="166"/>
      <c r="JDO8" s="166"/>
      <c r="JDP8" s="166"/>
      <c r="JDQ8" s="166"/>
      <c r="JDR8" s="166"/>
      <c r="JDS8" s="166"/>
      <c r="JDT8" s="166"/>
      <c r="JDU8" s="166"/>
      <c r="JDV8" s="166"/>
      <c r="JDW8" s="166"/>
      <c r="JDX8" s="166"/>
      <c r="JDY8" s="166"/>
      <c r="JDZ8" s="166"/>
      <c r="JEA8" s="166"/>
      <c r="JEB8" s="166"/>
      <c r="JEC8" s="166"/>
      <c r="JED8" s="166"/>
      <c r="JEE8" s="166"/>
      <c r="JEF8" s="166"/>
      <c r="JEG8" s="166"/>
      <c r="JEH8" s="166"/>
      <c r="JEI8" s="166"/>
      <c r="JEJ8" s="166"/>
      <c r="JEK8" s="166"/>
      <c r="JEL8" s="166"/>
      <c r="JEM8" s="166"/>
      <c r="JEN8" s="166"/>
      <c r="JEO8" s="166"/>
      <c r="JEP8" s="166"/>
      <c r="JEQ8" s="166"/>
      <c r="JER8" s="166"/>
      <c r="JES8" s="166"/>
      <c r="JET8" s="166"/>
      <c r="JEU8" s="166"/>
      <c r="JEV8" s="166"/>
      <c r="JEW8" s="166"/>
      <c r="JEX8" s="166"/>
      <c r="JEY8" s="166"/>
      <c r="JEZ8" s="166"/>
      <c r="JFA8" s="166"/>
      <c r="JFB8" s="166"/>
      <c r="JFC8" s="166"/>
      <c r="JFD8" s="166"/>
      <c r="JFE8" s="166"/>
      <c r="JFF8" s="166"/>
      <c r="JFG8" s="166"/>
      <c r="JFH8" s="166"/>
      <c r="JFI8" s="166"/>
      <c r="JFJ8" s="166"/>
      <c r="JFK8" s="166"/>
      <c r="JFL8" s="166"/>
      <c r="JFM8" s="166"/>
      <c r="JFN8" s="166"/>
      <c r="JFO8" s="166"/>
      <c r="JFP8" s="166"/>
      <c r="JFQ8" s="166"/>
      <c r="JFR8" s="166"/>
      <c r="JFS8" s="166"/>
      <c r="JFT8" s="166"/>
      <c r="JFU8" s="166"/>
      <c r="JFV8" s="166"/>
      <c r="JFW8" s="166"/>
      <c r="JFX8" s="166"/>
      <c r="JFY8" s="166"/>
      <c r="JFZ8" s="166"/>
      <c r="JGA8" s="166"/>
      <c r="JGB8" s="166"/>
      <c r="JGC8" s="166"/>
      <c r="JGD8" s="166"/>
      <c r="JGE8" s="166"/>
      <c r="JGF8" s="166"/>
      <c r="JGG8" s="166"/>
      <c r="JGH8" s="166"/>
      <c r="JGI8" s="166"/>
      <c r="JGJ8" s="166"/>
      <c r="JGK8" s="166"/>
      <c r="JGL8" s="166"/>
      <c r="JGM8" s="166"/>
      <c r="JGN8" s="166"/>
      <c r="JGO8" s="166"/>
      <c r="JGP8" s="166"/>
      <c r="JGQ8" s="166"/>
      <c r="JGR8" s="166"/>
      <c r="JGS8" s="166"/>
      <c r="JGT8" s="166"/>
      <c r="JGU8" s="166"/>
      <c r="JGV8" s="166"/>
      <c r="JGW8" s="166"/>
      <c r="JGX8" s="166"/>
      <c r="JGY8" s="166"/>
      <c r="JGZ8" s="166"/>
      <c r="JHA8" s="166"/>
      <c r="JHB8" s="166"/>
      <c r="JHC8" s="166"/>
      <c r="JHD8" s="166"/>
      <c r="JHE8" s="166"/>
      <c r="JHF8" s="166"/>
      <c r="JHG8" s="166"/>
      <c r="JHH8" s="166"/>
      <c r="JHI8" s="166"/>
      <c r="JHJ8" s="166"/>
      <c r="JHK8" s="166"/>
      <c r="JHL8" s="166"/>
      <c r="JHM8" s="166"/>
      <c r="JHN8" s="166"/>
      <c r="JHO8" s="166"/>
      <c r="JHP8" s="166"/>
      <c r="JHQ8" s="166"/>
      <c r="JHR8" s="166"/>
      <c r="JHS8" s="166"/>
      <c r="JHT8" s="166"/>
      <c r="JHU8" s="166"/>
      <c r="JHV8" s="166"/>
      <c r="JHW8" s="166"/>
      <c r="JHX8" s="166"/>
      <c r="JHY8" s="166"/>
      <c r="JHZ8" s="166"/>
      <c r="JIA8" s="166"/>
      <c r="JIB8" s="166"/>
      <c r="JIC8" s="166"/>
      <c r="JID8" s="166"/>
      <c r="JIE8" s="166"/>
      <c r="JIF8" s="166"/>
      <c r="JIG8" s="166"/>
      <c r="JIH8" s="166"/>
      <c r="JII8" s="166"/>
      <c r="JIJ8" s="166"/>
      <c r="JIK8" s="166"/>
      <c r="JIL8" s="166"/>
      <c r="JIM8" s="166"/>
      <c r="JIN8" s="166"/>
      <c r="JIO8" s="166"/>
      <c r="JIP8" s="166"/>
      <c r="JIQ8" s="166"/>
      <c r="JIR8" s="166"/>
      <c r="JIS8" s="166"/>
      <c r="JIT8" s="166"/>
      <c r="JIU8" s="166"/>
      <c r="JIV8" s="166"/>
      <c r="JIW8" s="166"/>
      <c r="JIX8" s="166"/>
      <c r="JIY8" s="166"/>
      <c r="JIZ8" s="166"/>
      <c r="JJA8" s="166"/>
      <c r="JJB8" s="166"/>
      <c r="JJC8" s="166"/>
      <c r="JJD8" s="166"/>
      <c r="JJE8" s="166"/>
      <c r="JJF8" s="166"/>
      <c r="JJG8" s="166"/>
      <c r="JJH8" s="166"/>
      <c r="JJI8" s="166"/>
      <c r="JJJ8" s="166"/>
      <c r="JJK8" s="166"/>
      <c r="JJL8" s="166"/>
      <c r="JJM8" s="166"/>
      <c r="JJN8" s="166"/>
      <c r="JJO8" s="166"/>
      <c r="JJP8" s="166"/>
      <c r="JJQ8" s="166"/>
      <c r="JJR8" s="166"/>
      <c r="JJS8" s="166"/>
      <c r="JJT8" s="166"/>
      <c r="JJU8" s="166"/>
      <c r="JJV8" s="166"/>
      <c r="JJW8" s="166"/>
      <c r="JJX8" s="166"/>
      <c r="JJY8" s="166"/>
      <c r="JJZ8" s="166"/>
      <c r="JKA8" s="166"/>
      <c r="JKB8" s="166"/>
      <c r="JKC8" s="166"/>
      <c r="JKD8" s="166"/>
      <c r="JKE8" s="166"/>
      <c r="JKF8" s="166"/>
      <c r="JKG8" s="166"/>
      <c r="JKH8" s="166"/>
      <c r="JKI8" s="166"/>
      <c r="JKJ8" s="166"/>
      <c r="JKK8" s="166"/>
      <c r="JKL8" s="166"/>
      <c r="JKM8" s="166"/>
      <c r="JKN8" s="166"/>
      <c r="JKO8" s="166"/>
      <c r="JKP8" s="166"/>
      <c r="JKQ8" s="166"/>
      <c r="JKR8" s="166"/>
      <c r="JKS8" s="166"/>
      <c r="JKT8" s="166"/>
      <c r="JKU8" s="166"/>
      <c r="JKV8" s="166"/>
      <c r="JKW8" s="166"/>
      <c r="JKX8" s="166"/>
      <c r="JKY8" s="166"/>
      <c r="JKZ8" s="166"/>
      <c r="JLA8" s="166"/>
      <c r="JLB8" s="166"/>
      <c r="JLC8" s="166"/>
      <c r="JLD8" s="166"/>
      <c r="JLE8" s="166"/>
      <c r="JLF8" s="166"/>
      <c r="JLG8" s="166"/>
      <c r="JLH8" s="166"/>
      <c r="JLI8" s="166"/>
      <c r="JLJ8" s="166"/>
      <c r="JLK8" s="166"/>
      <c r="JLL8" s="166"/>
      <c r="JLM8" s="166"/>
      <c r="JLN8" s="166"/>
      <c r="JLO8" s="166"/>
      <c r="JLP8" s="166"/>
      <c r="JLQ8" s="166"/>
      <c r="JLR8" s="166"/>
      <c r="JLS8" s="166"/>
      <c r="JLT8" s="166"/>
      <c r="JLU8" s="166"/>
      <c r="JLV8" s="166"/>
      <c r="JLW8" s="166"/>
      <c r="JLX8" s="166"/>
      <c r="JLY8" s="166"/>
      <c r="JLZ8" s="166"/>
      <c r="JMA8" s="166"/>
      <c r="JMB8" s="166"/>
      <c r="JMC8" s="166"/>
      <c r="JMD8" s="166"/>
      <c r="JME8" s="166"/>
      <c r="JMF8" s="166"/>
      <c r="JMG8" s="166"/>
      <c r="JMH8" s="166"/>
      <c r="JMI8" s="166"/>
      <c r="JMJ8" s="166"/>
      <c r="JMK8" s="166"/>
      <c r="JML8" s="166"/>
      <c r="JMM8" s="166"/>
      <c r="JMN8" s="166"/>
      <c r="JMO8" s="166"/>
      <c r="JMP8" s="166"/>
      <c r="JMQ8" s="166"/>
      <c r="JMR8" s="166"/>
      <c r="JMS8" s="166"/>
      <c r="JMT8" s="166"/>
      <c r="JMU8" s="166"/>
      <c r="JMV8" s="166"/>
      <c r="JMW8" s="166"/>
      <c r="JMX8" s="166"/>
      <c r="JMY8" s="166"/>
      <c r="JMZ8" s="166"/>
      <c r="JNA8" s="166"/>
      <c r="JNB8" s="166"/>
      <c r="JNC8" s="166"/>
      <c r="JND8" s="166"/>
      <c r="JNE8" s="166"/>
      <c r="JNF8" s="166"/>
      <c r="JNG8" s="166"/>
      <c r="JNH8" s="166"/>
      <c r="JNI8" s="166"/>
      <c r="JNJ8" s="166"/>
      <c r="JNK8" s="166"/>
      <c r="JNL8" s="166"/>
      <c r="JNM8" s="166"/>
      <c r="JNN8" s="166"/>
      <c r="JNO8" s="166"/>
      <c r="JNP8" s="166"/>
      <c r="JNQ8" s="166"/>
      <c r="JNR8" s="166"/>
      <c r="JNS8" s="166"/>
      <c r="JNT8" s="166"/>
      <c r="JNU8" s="166"/>
      <c r="JNV8" s="166"/>
      <c r="JNW8" s="166"/>
      <c r="JNX8" s="166"/>
      <c r="JNY8" s="166"/>
      <c r="JNZ8" s="166"/>
      <c r="JOA8" s="166"/>
      <c r="JOB8" s="166"/>
      <c r="JOC8" s="166"/>
      <c r="JOD8" s="166"/>
      <c r="JOE8" s="166"/>
      <c r="JOF8" s="166"/>
      <c r="JOG8" s="166"/>
      <c r="JOH8" s="166"/>
      <c r="JOI8" s="166"/>
      <c r="JOJ8" s="166"/>
      <c r="JOK8" s="166"/>
      <c r="JOL8" s="166"/>
      <c r="JOM8" s="166"/>
      <c r="JON8" s="166"/>
      <c r="JOO8" s="166"/>
      <c r="JOP8" s="166"/>
      <c r="JOQ8" s="166"/>
      <c r="JOR8" s="166"/>
      <c r="JOS8" s="166"/>
      <c r="JOT8" s="166"/>
      <c r="JOU8" s="166"/>
      <c r="JOV8" s="166"/>
      <c r="JOW8" s="166"/>
      <c r="JOX8" s="166"/>
      <c r="JOY8" s="166"/>
      <c r="JOZ8" s="166"/>
      <c r="JPA8" s="166"/>
      <c r="JPB8" s="166"/>
      <c r="JPC8" s="166"/>
      <c r="JPD8" s="166"/>
      <c r="JPE8" s="166"/>
      <c r="JPF8" s="166"/>
      <c r="JPG8" s="166"/>
      <c r="JPH8" s="166"/>
      <c r="JPI8" s="166"/>
      <c r="JPJ8" s="166"/>
      <c r="JPK8" s="166"/>
      <c r="JPL8" s="166"/>
      <c r="JPM8" s="166"/>
      <c r="JPN8" s="166"/>
      <c r="JPO8" s="166"/>
      <c r="JPP8" s="166"/>
      <c r="JPQ8" s="166"/>
      <c r="JPR8" s="166"/>
      <c r="JPS8" s="166"/>
      <c r="JPT8" s="166"/>
      <c r="JPU8" s="166"/>
      <c r="JPV8" s="166"/>
      <c r="JPW8" s="166"/>
      <c r="JPX8" s="166"/>
      <c r="JPY8" s="166"/>
      <c r="JPZ8" s="166"/>
      <c r="JQA8" s="166"/>
      <c r="JQB8" s="166"/>
      <c r="JQC8" s="166"/>
      <c r="JQD8" s="166"/>
      <c r="JQE8" s="166"/>
      <c r="JQF8" s="166"/>
      <c r="JQG8" s="166"/>
      <c r="JQH8" s="166"/>
      <c r="JQI8" s="166"/>
      <c r="JQJ8" s="166"/>
      <c r="JQK8" s="166"/>
      <c r="JQL8" s="166"/>
      <c r="JQM8" s="166"/>
      <c r="JQN8" s="166"/>
      <c r="JQO8" s="166"/>
      <c r="JQP8" s="166"/>
      <c r="JQQ8" s="166"/>
      <c r="JQR8" s="166"/>
      <c r="JQS8" s="166"/>
      <c r="JQT8" s="166"/>
      <c r="JQU8" s="166"/>
      <c r="JQV8" s="166"/>
      <c r="JQW8" s="166"/>
      <c r="JQX8" s="166"/>
      <c r="JQY8" s="166"/>
      <c r="JQZ8" s="166"/>
      <c r="JRA8" s="166"/>
      <c r="JRB8" s="166"/>
      <c r="JRC8" s="166"/>
      <c r="JRD8" s="166"/>
      <c r="JRE8" s="166"/>
      <c r="JRF8" s="166"/>
      <c r="JRG8" s="166"/>
      <c r="JRH8" s="166"/>
      <c r="JRI8" s="166"/>
      <c r="JRJ8" s="166"/>
      <c r="JRK8" s="166"/>
      <c r="JRL8" s="166"/>
      <c r="JRM8" s="166"/>
      <c r="JRN8" s="166"/>
      <c r="JRO8" s="166"/>
      <c r="JRP8" s="166"/>
      <c r="JRQ8" s="166"/>
      <c r="JRR8" s="166"/>
      <c r="JRS8" s="166"/>
      <c r="JRT8" s="166"/>
      <c r="JRU8" s="166"/>
      <c r="JRV8" s="166"/>
      <c r="JRW8" s="166"/>
      <c r="JRX8" s="166"/>
      <c r="JRY8" s="166"/>
      <c r="JRZ8" s="166"/>
      <c r="JSA8" s="166"/>
      <c r="JSB8" s="166"/>
      <c r="JSC8" s="166"/>
      <c r="JSD8" s="166"/>
      <c r="JSE8" s="166"/>
      <c r="JSF8" s="166"/>
      <c r="JSG8" s="166"/>
      <c r="JSH8" s="166"/>
      <c r="JSI8" s="166"/>
      <c r="JSJ8" s="166"/>
      <c r="JSK8" s="166"/>
      <c r="JSL8" s="166"/>
      <c r="JSM8" s="166"/>
      <c r="JSN8" s="166"/>
      <c r="JSO8" s="166"/>
      <c r="JSP8" s="166"/>
      <c r="JSQ8" s="166"/>
      <c r="JSR8" s="166"/>
      <c r="JSS8" s="166"/>
      <c r="JST8" s="166"/>
      <c r="JSU8" s="166"/>
      <c r="JSV8" s="166"/>
      <c r="JSW8" s="166"/>
      <c r="JSX8" s="166"/>
      <c r="JSY8" s="166"/>
      <c r="JSZ8" s="166"/>
      <c r="JTA8" s="166"/>
      <c r="JTB8" s="166"/>
      <c r="JTC8" s="166"/>
      <c r="JTD8" s="166"/>
      <c r="JTE8" s="166"/>
      <c r="JTF8" s="166"/>
      <c r="JTG8" s="166"/>
      <c r="JTH8" s="166"/>
      <c r="JTI8" s="166"/>
      <c r="JTJ8" s="166"/>
      <c r="JTK8" s="166"/>
      <c r="JTL8" s="166"/>
      <c r="JTM8" s="166"/>
      <c r="JTN8" s="166"/>
      <c r="JTO8" s="166"/>
      <c r="JTP8" s="166"/>
      <c r="JTQ8" s="166"/>
      <c r="JTR8" s="166"/>
      <c r="JTS8" s="166"/>
      <c r="JTT8" s="166"/>
      <c r="JTU8" s="166"/>
      <c r="JTV8" s="166"/>
      <c r="JTW8" s="166"/>
      <c r="JTX8" s="166"/>
      <c r="JTY8" s="166"/>
      <c r="JTZ8" s="166"/>
      <c r="JUA8" s="166"/>
      <c r="JUB8" s="166"/>
      <c r="JUC8" s="166"/>
      <c r="JUD8" s="166"/>
      <c r="JUE8" s="166"/>
      <c r="JUF8" s="166"/>
      <c r="JUG8" s="166"/>
      <c r="JUH8" s="166"/>
      <c r="JUI8" s="166"/>
      <c r="JUJ8" s="166"/>
      <c r="JUK8" s="166"/>
      <c r="JUL8" s="166"/>
      <c r="JUM8" s="166"/>
      <c r="JUN8" s="166"/>
      <c r="JUO8" s="166"/>
      <c r="JUP8" s="166"/>
      <c r="JUQ8" s="166"/>
      <c r="JUR8" s="166"/>
      <c r="JUS8" s="166"/>
      <c r="JUT8" s="166"/>
      <c r="JUU8" s="166"/>
      <c r="JUV8" s="166"/>
      <c r="JUW8" s="166"/>
      <c r="JUX8" s="166"/>
      <c r="JUY8" s="166"/>
      <c r="JUZ8" s="166"/>
      <c r="JVA8" s="166"/>
      <c r="JVB8" s="166"/>
      <c r="JVC8" s="166"/>
      <c r="JVD8" s="166"/>
      <c r="JVE8" s="166"/>
      <c r="JVF8" s="166"/>
      <c r="JVG8" s="166"/>
      <c r="JVH8" s="166"/>
      <c r="JVI8" s="166"/>
      <c r="JVJ8" s="166"/>
      <c r="JVK8" s="166"/>
      <c r="JVL8" s="166"/>
      <c r="JVM8" s="166"/>
      <c r="JVN8" s="166"/>
      <c r="JVO8" s="166"/>
      <c r="JVP8" s="166"/>
      <c r="JVQ8" s="166"/>
      <c r="JVR8" s="166"/>
      <c r="JVS8" s="166"/>
      <c r="JVT8" s="166"/>
      <c r="JVU8" s="166"/>
      <c r="JVV8" s="166"/>
      <c r="JVW8" s="166"/>
      <c r="JVX8" s="166"/>
      <c r="JVY8" s="166"/>
      <c r="JVZ8" s="166"/>
      <c r="JWA8" s="166"/>
      <c r="JWB8" s="166"/>
      <c r="JWC8" s="166"/>
      <c r="JWD8" s="166"/>
      <c r="JWE8" s="166"/>
      <c r="JWF8" s="166"/>
      <c r="JWG8" s="166"/>
      <c r="JWH8" s="166"/>
      <c r="JWI8" s="166"/>
      <c r="JWJ8" s="166"/>
      <c r="JWK8" s="166"/>
      <c r="JWL8" s="166"/>
      <c r="JWM8" s="166"/>
      <c r="JWN8" s="166"/>
      <c r="JWO8" s="166"/>
      <c r="JWP8" s="166"/>
      <c r="JWQ8" s="166"/>
      <c r="JWR8" s="166"/>
      <c r="JWS8" s="166"/>
      <c r="JWT8" s="166"/>
      <c r="JWU8" s="166"/>
      <c r="JWV8" s="166"/>
      <c r="JWW8" s="166"/>
      <c r="JWX8" s="166"/>
      <c r="JWY8" s="166"/>
      <c r="JWZ8" s="166"/>
      <c r="JXA8" s="166"/>
      <c r="JXB8" s="166"/>
      <c r="JXC8" s="166"/>
      <c r="JXD8" s="166"/>
      <c r="JXE8" s="166"/>
      <c r="JXF8" s="166"/>
      <c r="JXG8" s="166"/>
      <c r="JXH8" s="166"/>
      <c r="JXI8" s="166"/>
      <c r="JXJ8" s="166"/>
      <c r="JXK8" s="166"/>
      <c r="JXL8" s="166"/>
      <c r="JXM8" s="166"/>
      <c r="JXN8" s="166"/>
      <c r="JXO8" s="166"/>
      <c r="JXP8" s="166"/>
      <c r="JXQ8" s="166"/>
      <c r="JXR8" s="166"/>
      <c r="JXS8" s="166"/>
      <c r="JXT8" s="166"/>
      <c r="JXU8" s="166"/>
      <c r="JXV8" s="166"/>
      <c r="JXW8" s="166"/>
      <c r="JXX8" s="166"/>
      <c r="JXY8" s="166"/>
      <c r="JXZ8" s="166"/>
      <c r="JYA8" s="166"/>
      <c r="JYB8" s="166"/>
      <c r="JYC8" s="166"/>
      <c r="JYD8" s="166"/>
      <c r="JYE8" s="166"/>
      <c r="JYF8" s="166"/>
      <c r="JYG8" s="166"/>
      <c r="JYH8" s="166"/>
      <c r="JYI8" s="166"/>
      <c r="JYJ8" s="166"/>
      <c r="JYK8" s="166"/>
      <c r="JYL8" s="166"/>
      <c r="JYM8" s="166"/>
      <c r="JYN8" s="166"/>
      <c r="JYO8" s="166"/>
      <c r="JYP8" s="166"/>
      <c r="JYQ8" s="166"/>
      <c r="JYR8" s="166"/>
      <c r="JYS8" s="166"/>
      <c r="JYT8" s="166"/>
      <c r="JYU8" s="166"/>
      <c r="JYV8" s="166"/>
      <c r="JYW8" s="166"/>
      <c r="JYX8" s="166"/>
      <c r="JYY8" s="166"/>
      <c r="JYZ8" s="166"/>
      <c r="JZA8" s="166"/>
      <c r="JZB8" s="166"/>
      <c r="JZC8" s="166"/>
      <c r="JZD8" s="166"/>
      <c r="JZE8" s="166"/>
      <c r="JZF8" s="166"/>
      <c r="JZG8" s="166"/>
      <c r="JZH8" s="166"/>
      <c r="JZI8" s="166"/>
      <c r="JZJ8" s="166"/>
      <c r="JZK8" s="166"/>
      <c r="JZL8" s="166"/>
      <c r="JZM8" s="166"/>
      <c r="JZN8" s="166"/>
      <c r="JZO8" s="166"/>
      <c r="JZP8" s="166"/>
      <c r="JZQ8" s="166"/>
      <c r="JZR8" s="166"/>
      <c r="JZS8" s="166"/>
      <c r="JZT8" s="166"/>
      <c r="JZU8" s="166"/>
      <c r="JZV8" s="166"/>
      <c r="JZW8" s="166"/>
      <c r="JZX8" s="166"/>
      <c r="JZY8" s="166"/>
      <c r="JZZ8" s="166"/>
      <c r="KAA8" s="166"/>
      <c r="KAB8" s="166"/>
      <c r="KAC8" s="166"/>
      <c r="KAD8" s="166"/>
      <c r="KAE8" s="166"/>
      <c r="KAF8" s="166"/>
      <c r="KAG8" s="166"/>
      <c r="KAH8" s="166"/>
      <c r="KAI8" s="166"/>
      <c r="KAJ8" s="166"/>
      <c r="KAK8" s="166"/>
      <c r="KAL8" s="166"/>
      <c r="KAM8" s="166"/>
      <c r="KAN8" s="166"/>
      <c r="KAO8" s="166"/>
      <c r="KAP8" s="166"/>
      <c r="KAQ8" s="166"/>
      <c r="KAR8" s="166"/>
      <c r="KAS8" s="166"/>
      <c r="KAT8" s="166"/>
      <c r="KAU8" s="166"/>
      <c r="KAV8" s="166"/>
      <c r="KAW8" s="166"/>
      <c r="KAX8" s="166"/>
      <c r="KAY8" s="166"/>
      <c r="KAZ8" s="166"/>
      <c r="KBA8" s="166"/>
      <c r="KBB8" s="166"/>
      <c r="KBC8" s="166"/>
      <c r="KBD8" s="166"/>
      <c r="KBE8" s="166"/>
      <c r="KBF8" s="166"/>
      <c r="KBG8" s="166"/>
      <c r="KBH8" s="166"/>
      <c r="KBI8" s="166"/>
      <c r="KBJ8" s="166"/>
      <c r="KBK8" s="166"/>
      <c r="KBL8" s="166"/>
      <c r="KBM8" s="166"/>
      <c r="KBN8" s="166"/>
      <c r="KBO8" s="166"/>
      <c r="KBP8" s="166"/>
      <c r="KBQ8" s="166"/>
      <c r="KBR8" s="166"/>
      <c r="KBS8" s="166"/>
      <c r="KBT8" s="166"/>
      <c r="KBU8" s="166"/>
      <c r="KBV8" s="166"/>
      <c r="KBW8" s="166"/>
      <c r="KBX8" s="166"/>
      <c r="KBY8" s="166"/>
      <c r="KBZ8" s="166"/>
      <c r="KCA8" s="166"/>
      <c r="KCB8" s="166"/>
      <c r="KCC8" s="166"/>
      <c r="KCD8" s="166"/>
      <c r="KCE8" s="166"/>
      <c r="KCF8" s="166"/>
      <c r="KCG8" s="166"/>
      <c r="KCH8" s="166"/>
      <c r="KCI8" s="166"/>
      <c r="KCJ8" s="166"/>
      <c r="KCK8" s="166"/>
      <c r="KCL8" s="166"/>
      <c r="KCM8" s="166"/>
      <c r="KCN8" s="166"/>
      <c r="KCO8" s="166"/>
      <c r="KCP8" s="166"/>
      <c r="KCQ8" s="166"/>
      <c r="KCR8" s="166"/>
      <c r="KCS8" s="166"/>
      <c r="KCT8" s="166"/>
      <c r="KCU8" s="166"/>
      <c r="KCV8" s="166"/>
      <c r="KCW8" s="166"/>
      <c r="KCX8" s="166"/>
      <c r="KCY8" s="166"/>
      <c r="KCZ8" s="166"/>
      <c r="KDA8" s="166"/>
      <c r="KDB8" s="166"/>
      <c r="KDC8" s="166"/>
      <c r="KDD8" s="166"/>
      <c r="KDE8" s="166"/>
      <c r="KDF8" s="166"/>
      <c r="KDG8" s="166"/>
      <c r="KDH8" s="166"/>
      <c r="KDI8" s="166"/>
      <c r="KDJ8" s="166"/>
      <c r="KDK8" s="166"/>
      <c r="KDL8" s="166"/>
      <c r="KDM8" s="166"/>
      <c r="KDN8" s="166"/>
      <c r="KDO8" s="166"/>
      <c r="KDP8" s="166"/>
      <c r="KDQ8" s="166"/>
      <c r="KDR8" s="166"/>
      <c r="KDS8" s="166"/>
      <c r="KDT8" s="166"/>
      <c r="KDU8" s="166"/>
      <c r="KDV8" s="166"/>
      <c r="KDW8" s="166"/>
      <c r="KDX8" s="166"/>
      <c r="KDY8" s="166"/>
      <c r="KDZ8" s="166"/>
      <c r="KEA8" s="166"/>
      <c r="KEB8" s="166"/>
      <c r="KEC8" s="166"/>
      <c r="KED8" s="166"/>
      <c r="KEE8" s="166"/>
      <c r="KEF8" s="166"/>
      <c r="KEG8" s="166"/>
      <c r="KEH8" s="166"/>
      <c r="KEI8" s="166"/>
      <c r="KEJ8" s="166"/>
      <c r="KEK8" s="166"/>
      <c r="KEL8" s="166"/>
      <c r="KEM8" s="166"/>
      <c r="KEN8" s="166"/>
      <c r="KEO8" s="166"/>
      <c r="KEP8" s="166"/>
      <c r="KEQ8" s="166"/>
      <c r="KER8" s="166"/>
      <c r="KES8" s="166"/>
      <c r="KET8" s="166"/>
      <c r="KEU8" s="166"/>
      <c r="KEV8" s="166"/>
      <c r="KEW8" s="166"/>
      <c r="KEX8" s="166"/>
      <c r="KEY8" s="166"/>
      <c r="KEZ8" s="166"/>
      <c r="KFA8" s="166"/>
      <c r="KFB8" s="166"/>
      <c r="KFC8" s="166"/>
      <c r="KFD8" s="166"/>
      <c r="KFE8" s="166"/>
      <c r="KFF8" s="166"/>
      <c r="KFG8" s="166"/>
      <c r="KFH8" s="166"/>
      <c r="KFI8" s="166"/>
      <c r="KFJ8" s="166"/>
      <c r="KFK8" s="166"/>
      <c r="KFL8" s="166"/>
      <c r="KFM8" s="166"/>
      <c r="KFN8" s="166"/>
      <c r="KFO8" s="166"/>
      <c r="KFP8" s="166"/>
      <c r="KFQ8" s="166"/>
      <c r="KFR8" s="166"/>
      <c r="KFS8" s="166"/>
      <c r="KFT8" s="166"/>
      <c r="KFU8" s="166"/>
      <c r="KFV8" s="166"/>
      <c r="KFW8" s="166"/>
      <c r="KFX8" s="166"/>
      <c r="KFY8" s="166"/>
      <c r="KFZ8" s="166"/>
      <c r="KGA8" s="166"/>
      <c r="KGB8" s="166"/>
      <c r="KGC8" s="166"/>
      <c r="KGD8" s="166"/>
      <c r="KGE8" s="166"/>
      <c r="KGF8" s="166"/>
      <c r="KGG8" s="166"/>
      <c r="KGH8" s="166"/>
      <c r="KGI8" s="166"/>
      <c r="KGJ8" s="166"/>
      <c r="KGK8" s="166"/>
      <c r="KGL8" s="166"/>
      <c r="KGM8" s="166"/>
      <c r="KGN8" s="166"/>
      <c r="KGO8" s="166"/>
      <c r="KGP8" s="166"/>
      <c r="KGQ8" s="166"/>
      <c r="KGR8" s="166"/>
      <c r="KGS8" s="166"/>
      <c r="KGT8" s="166"/>
      <c r="KGU8" s="166"/>
      <c r="KGV8" s="166"/>
      <c r="KGW8" s="166"/>
      <c r="KGX8" s="166"/>
      <c r="KGY8" s="166"/>
      <c r="KGZ8" s="166"/>
      <c r="KHA8" s="166"/>
      <c r="KHB8" s="166"/>
      <c r="KHC8" s="166"/>
      <c r="KHD8" s="166"/>
      <c r="KHE8" s="166"/>
      <c r="KHF8" s="166"/>
      <c r="KHG8" s="166"/>
      <c r="KHH8" s="166"/>
      <c r="KHI8" s="166"/>
      <c r="KHJ8" s="166"/>
      <c r="KHK8" s="166"/>
      <c r="KHL8" s="166"/>
      <c r="KHM8" s="166"/>
      <c r="KHN8" s="166"/>
      <c r="KHO8" s="166"/>
      <c r="KHP8" s="166"/>
      <c r="KHQ8" s="166"/>
      <c r="KHR8" s="166"/>
      <c r="KHS8" s="166"/>
      <c r="KHT8" s="166"/>
      <c r="KHU8" s="166"/>
      <c r="KHV8" s="166"/>
      <c r="KHW8" s="166"/>
      <c r="KHX8" s="166"/>
      <c r="KHY8" s="166"/>
      <c r="KHZ8" s="166"/>
      <c r="KIA8" s="166"/>
      <c r="KIB8" s="166"/>
      <c r="KIC8" s="166"/>
      <c r="KID8" s="166"/>
      <c r="KIE8" s="166"/>
      <c r="KIF8" s="166"/>
      <c r="KIG8" s="166"/>
      <c r="KIH8" s="166"/>
      <c r="KII8" s="166"/>
      <c r="KIJ8" s="166"/>
      <c r="KIK8" s="166"/>
      <c r="KIL8" s="166"/>
      <c r="KIM8" s="166"/>
      <c r="KIN8" s="166"/>
      <c r="KIO8" s="166"/>
      <c r="KIP8" s="166"/>
      <c r="KIQ8" s="166"/>
      <c r="KIR8" s="166"/>
      <c r="KIS8" s="166"/>
      <c r="KIT8" s="166"/>
      <c r="KIU8" s="166"/>
      <c r="KIV8" s="166"/>
      <c r="KIW8" s="166"/>
      <c r="KIX8" s="166"/>
      <c r="KIY8" s="166"/>
      <c r="KIZ8" s="166"/>
      <c r="KJA8" s="166"/>
      <c r="KJB8" s="166"/>
      <c r="KJC8" s="166"/>
      <c r="KJD8" s="166"/>
      <c r="KJE8" s="166"/>
      <c r="KJF8" s="166"/>
      <c r="KJG8" s="166"/>
      <c r="KJH8" s="166"/>
      <c r="KJI8" s="166"/>
      <c r="KJJ8" s="166"/>
      <c r="KJK8" s="166"/>
      <c r="KJL8" s="166"/>
      <c r="KJM8" s="166"/>
      <c r="KJN8" s="166"/>
      <c r="KJO8" s="166"/>
      <c r="KJP8" s="166"/>
      <c r="KJQ8" s="166"/>
      <c r="KJR8" s="166"/>
      <c r="KJS8" s="166"/>
      <c r="KJT8" s="166"/>
      <c r="KJU8" s="166"/>
      <c r="KJV8" s="166"/>
      <c r="KJW8" s="166"/>
      <c r="KJX8" s="166"/>
      <c r="KJY8" s="166"/>
      <c r="KJZ8" s="166"/>
      <c r="KKA8" s="166"/>
      <c r="KKB8" s="166"/>
      <c r="KKC8" s="166"/>
      <c r="KKD8" s="166"/>
      <c r="KKE8" s="166"/>
      <c r="KKF8" s="166"/>
      <c r="KKG8" s="166"/>
      <c r="KKH8" s="166"/>
      <c r="KKI8" s="166"/>
      <c r="KKJ8" s="166"/>
      <c r="KKK8" s="166"/>
      <c r="KKL8" s="166"/>
      <c r="KKM8" s="166"/>
      <c r="KKN8" s="166"/>
      <c r="KKO8" s="166"/>
      <c r="KKP8" s="166"/>
      <c r="KKQ8" s="166"/>
      <c r="KKR8" s="166"/>
      <c r="KKS8" s="166"/>
      <c r="KKT8" s="166"/>
      <c r="KKU8" s="166"/>
      <c r="KKV8" s="166"/>
      <c r="KKW8" s="166"/>
      <c r="KKX8" s="166"/>
      <c r="KKY8" s="166"/>
      <c r="KKZ8" s="166"/>
      <c r="KLA8" s="166"/>
      <c r="KLB8" s="166"/>
      <c r="KLC8" s="166"/>
      <c r="KLD8" s="166"/>
      <c r="KLE8" s="166"/>
      <c r="KLF8" s="166"/>
      <c r="KLG8" s="166"/>
      <c r="KLH8" s="166"/>
      <c r="KLI8" s="166"/>
      <c r="KLJ8" s="166"/>
      <c r="KLK8" s="166"/>
      <c r="KLL8" s="166"/>
      <c r="KLM8" s="166"/>
      <c r="KLN8" s="166"/>
      <c r="KLO8" s="166"/>
      <c r="KLP8" s="166"/>
      <c r="KLQ8" s="166"/>
      <c r="KLR8" s="166"/>
      <c r="KLS8" s="166"/>
      <c r="KLT8" s="166"/>
      <c r="KLU8" s="166"/>
      <c r="KLV8" s="166"/>
      <c r="KLW8" s="166"/>
      <c r="KLX8" s="166"/>
      <c r="KLY8" s="166"/>
      <c r="KLZ8" s="166"/>
      <c r="KMA8" s="166"/>
      <c r="KMB8" s="166"/>
      <c r="KMC8" s="166"/>
      <c r="KMD8" s="166"/>
      <c r="KME8" s="166"/>
      <c r="KMF8" s="166"/>
      <c r="KMG8" s="166"/>
      <c r="KMH8" s="166"/>
      <c r="KMI8" s="166"/>
      <c r="KMJ8" s="166"/>
      <c r="KMK8" s="166"/>
      <c r="KML8" s="166"/>
      <c r="KMM8" s="166"/>
      <c r="KMN8" s="166"/>
      <c r="KMO8" s="166"/>
      <c r="KMP8" s="166"/>
      <c r="KMQ8" s="166"/>
      <c r="KMR8" s="166"/>
      <c r="KMS8" s="166"/>
      <c r="KMT8" s="166"/>
      <c r="KMU8" s="166"/>
      <c r="KMV8" s="166"/>
      <c r="KMW8" s="166"/>
      <c r="KMX8" s="166"/>
      <c r="KMY8" s="166"/>
      <c r="KMZ8" s="166"/>
      <c r="KNA8" s="166"/>
      <c r="KNB8" s="166"/>
      <c r="KNC8" s="166"/>
      <c r="KND8" s="166"/>
      <c r="KNE8" s="166"/>
      <c r="KNF8" s="166"/>
      <c r="KNG8" s="166"/>
      <c r="KNH8" s="166"/>
      <c r="KNI8" s="166"/>
      <c r="KNJ8" s="166"/>
      <c r="KNK8" s="166"/>
      <c r="KNL8" s="166"/>
      <c r="KNM8" s="166"/>
      <c r="KNN8" s="166"/>
      <c r="KNO8" s="166"/>
      <c r="KNP8" s="166"/>
      <c r="KNQ8" s="166"/>
      <c r="KNR8" s="166"/>
      <c r="KNS8" s="166"/>
      <c r="KNT8" s="166"/>
      <c r="KNU8" s="166"/>
      <c r="KNV8" s="166"/>
      <c r="KNW8" s="166"/>
      <c r="KNX8" s="166"/>
      <c r="KNY8" s="166"/>
      <c r="KNZ8" s="166"/>
      <c r="KOA8" s="166"/>
      <c r="KOB8" s="166"/>
      <c r="KOC8" s="166"/>
      <c r="KOD8" s="166"/>
      <c r="KOE8" s="166"/>
      <c r="KOF8" s="166"/>
      <c r="KOG8" s="166"/>
      <c r="KOH8" s="166"/>
      <c r="KOI8" s="166"/>
      <c r="KOJ8" s="166"/>
      <c r="KOK8" s="166"/>
      <c r="KOL8" s="166"/>
      <c r="KOM8" s="166"/>
      <c r="KON8" s="166"/>
      <c r="KOO8" s="166"/>
      <c r="KOP8" s="166"/>
      <c r="KOQ8" s="166"/>
      <c r="KOR8" s="166"/>
      <c r="KOS8" s="166"/>
      <c r="KOT8" s="166"/>
      <c r="KOU8" s="166"/>
      <c r="KOV8" s="166"/>
      <c r="KOW8" s="166"/>
      <c r="KOX8" s="166"/>
      <c r="KOY8" s="166"/>
      <c r="KOZ8" s="166"/>
      <c r="KPA8" s="166"/>
      <c r="KPB8" s="166"/>
      <c r="KPC8" s="166"/>
      <c r="KPD8" s="166"/>
      <c r="KPE8" s="166"/>
      <c r="KPF8" s="166"/>
      <c r="KPG8" s="166"/>
      <c r="KPH8" s="166"/>
      <c r="KPI8" s="166"/>
      <c r="KPJ8" s="166"/>
      <c r="KPK8" s="166"/>
      <c r="KPL8" s="166"/>
      <c r="KPM8" s="166"/>
      <c r="KPN8" s="166"/>
      <c r="KPO8" s="166"/>
      <c r="KPP8" s="166"/>
      <c r="KPQ8" s="166"/>
      <c r="KPR8" s="166"/>
      <c r="KPS8" s="166"/>
      <c r="KPT8" s="166"/>
      <c r="KPU8" s="166"/>
      <c r="KPV8" s="166"/>
      <c r="KPW8" s="166"/>
      <c r="KPX8" s="166"/>
      <c r="KPY8" s="166"/>
      <c r="KPZ8" s="166"/>
      <c r="KQA8" s="166"/>
      <c r="KQB8" s="166"/>
      <c r="KQC8" s="166"/>
      <c r="KQD8" s="166"/>
      <c r="KQE8" s="166"/>
      <c r="KQF8" s="166"/>
      <c r="KQG8" s="166"/>
      <c r="KQH8" s="166"/>
      <c r="KQI8" s="166"/>
      <c r="KQJ8" s="166"/>
      <c r="KQK8" s="166"/>
      <c r="KQL8" s="166"/>
      <c r="KQM8" s="166"/>
      <c r="KQN8" s="166"/>
      <c r="KQO8" s="166"/>
      <c r="KQP8" s="166"/>
      <c r="KQQ8" s="166"/>
      <c r="KQR8" s="166"/>
      <c r="KQS8" s="166"/>
      <c r="KQT8" s="166"/>
      <c r="KQU8" s="166"/>
      <c r="KQV8" s="166"/>
      <c r="KQW8" s="166"/>
      <c r="KQX8" s="166"/>
      <c r="KQY8" s="166"/>
      <c r="KQZ8" s="166"/>
      <c r="KRA8" s="166"/>
      <c r="KRB8" s="166"/>
      <c r="KRC8" s="166"/>
      <c r="KRD8" s="166"/>
      <c r="KRE8" s="166"/>
      <c r="KRF8" s="166"/>
      <c r="KRG8" s="166"/>
      <c r="KRH8" s="166"/>
      <c r="KRI8" s="166"/>
      <c r="KRJ8" s="166"/>
      <c r="KRK8" s="166"/>
      <c r="KRL8" s="166"/>
      <c r="KRM8" s="166"/>
      <c r="KRN8" s="166"/>
      <c r="KRO8" s="166"/>
      <c r="KRP8" s="166"/>
      <c r="KRQ8" s="166"/>
      <c r="KRR8" s="166"/>
      <c r="KRS8" s="166"/>
      <c r="KRT8" s="166"/>
      <c r="KRU8" s="166"/>
      <c r="KRV8" s="166"/>
      <c r="KRW8" s="166"/>
      <c r="KRX8" s="166"/>
      <c r="KRY8" s="166"/>
      <c r="KRZ8" s="166"/>
      <c r="KSA8" s="166"/>
      <c r="KSB8" s="166"/>
      <c r="KSC8" s="166"/>
      <c r="KSD8" s="166"/>
      <c r="KSE8" s="166"/>
      <c r="KSF8" s="166"/>
      <c r="KSG8" s="166"/>
      <c r="KSH8" s="166"/>
      <c r="KSI8" s="166"/>
      <c r="KSJ8" s="166"/>
      <c r="KSK8" s="166"/>
      <c r="KSL8" s="166"/>
      <c r="KSM8" s="166"/>
      <c r="KSN8" s="166"/>
      <c r="KSO8" s="166"/>
      <c r="KSP8" s="166"/>
      <c r="KSQ8" s="166"/>
      <c r="KSR8" s="166"/>
      <c r="KSS8" s="166"/>
      <c r="KST8" s="166"/>
      <c r="KSU8" s="166"/>
      <c r="KSV8" s="166"/>
      <c r="KSW8" s="166"/>
      <c r="KSX8" s="166"/>
      <c r="KSY8" s="166"/>
      <c r="KSZ8" s="166"/>
      <c r="KTA8" s="166"/>
      <c r="KTB8" s="166"/>
      <c r="KTC8" s="166"/>
      <c r="KTD8" s="166"/>
      <c r="KTE8" s="166"/>
      <c r="KTF8" s="166"/>
      <c r="KTG8" s="166"/>
      <c r="KTH8" s="166"/>
      <c r="KTI8" s="166"/>
      <c r="KTJ8" s="166"/>
      <c r="KTK8" s="166"/>
      <c r="KTL8" s="166"/>
      <c r="KTM8" s="166"/>
      <c r="KTN8" s="166"/>
      <c r="KTO8" s="166"/>
      <c r="KTP8" s="166"/>
      <c r="KTQ8" s="166"/>
      <c r="KTR8" s="166"/>
      <c r="KTS8" s="166"/>
      <c r="KTT8" s="166"/>
      <c r="KTU8" s="166"/>
      <c r="KTV8" s="166"/>
      <c r="KTW8" s="166"/>
      <c r="KTX8" s="166"/>
      <c r="KTY8" s="166"/>
      <c r="KTZ8" s="166"/>
      <c r="KUA8" s="166"/>
      <c r="KUB8" s="166"/>
      <c r="KUC8" s="166"/>
      <c r="KUD8" s="166"/>
      <c r="KUE8" s="166"/>
      <c r="KUF8" s="166"/>
      <c r="KUG8" s="166"/>
      <c r="KUH8" s="166"/>
      <c r="KUI8" s="166"/>
      <c r="KUJ8" s="166"/>
      <c r="KUK8" s="166"/>
      <c r="KUL8" s="166"/>
      <c r="KUM8" s="166"/>
      <c r="KUN8" s="166"/>
      <c r="KUO8" s="166"/>
      <c r="KUP8" s="166"/>
      <c r="KUQ8" s="166"/>
      <c r="KUR8" s="166"/>
      <c r="KUS8" s="166"/>
      <c r="KUT8" s="166"/>
      <c r="KUU8" s="166"/>
      <c r="KUV8" s="166"/>
      <c r="KUW8" s="166"/>
      <c r="KUX8" s="166"/>
      <c r="KUY8" s="166"/>
      <c r="KUZ8" s="166"/>
      <c r="KVA8" s="166"/>
      <c r="KVB8" s="166"/>
      <c r="KVC8" s="166"/>
      <c r="KVD8" s="166"/>
      <c r="KVE8" s="166"/>
      <c r="KVF8" s="166"/>
      <c r="KVG8" s="166"/>
      <c r="KVH8" s="166"/>
      <c r="KVI8" s="166"/>
      <c r="KVJ8" s="166"/>
      <c r="KVK8" s="166"/>
      <c r="KVL8" s="166"/>
      <c r="KVM8" s="166"/>
      <c r="KVN8" s="166"/>
      <c r="KVO8" s="166"/>
      <c r="KVP8" s="166"/>
      <c r="KVQ8" s="166"/>
      <c r="KVR8" s="166"/>
      <c r="KVS8" s="166"/>
      <c r="KVT8" s="166"/>
      <c r="KVU8" s="166"/>
      <c r="KVV8" s="166"/>
      <c r="KVW8" s="166"/>
      <c r="KVX8" s="166"/>
      <c r="KVY8" s="166"/>
      <c r="KVZ8" s="166"/>
      <c r="KWA8" s="166"/>
      <c r="KWB8" s="166"/>
      <c r="KWC8" s="166"/>
      <c r="KWD8" s="166"/>
      <c r="KWE8" s="166"/>
      <c r="KWF8" s="166"/>
      <c r="KWG8" s="166"/>
      <c r="KWH8" s="166"/>
      <c r="KWI8" s="166"/>
      <c r="KWJ8" s="166"/>
      <c r="KWK8" s="166"/>
      <c r="KWL8" s="166"/>
      <c r="KWM8" s="166"/>
      <c r="KWN8" s="166"/>
      <c r="KWO8" s="166"/>
      <c r="KWP8" s="166"/>
      <c r="KWQ8" s="166"/>
      <c r="KWR8" s="166"/>
      <c r="KWS8" s="166"/>
      <c r="KWT8" s="166"/>
      <c r="KWU8" s="166"/>
      <c r="KWV8" s="166"/>
      <c r="KWW8" s="166"/>
      <c r="KWX8" s="166"/>
      <c r="KWY8" s="166"/>
      <c r="KWZ8" s="166"/>
      <c r="KXA8" s="166"/>
      <c r="KXB8" s="166"/>
      <c r="KXC8" s="166"/>
      <c r="KXD8" s="166"/>
      <c r="KXE8" s="166"/>
      <c r="KXF8" s="166"/>
      <c r="KXG8" s="166"/>
      <c r="KXH8" s="166"/>
      <c r="KXI8" s="166"/>
      <c r="KXJ8" s="166"/>
      <c r="KXK8" s="166"/>
      <c r="KXL8" s="166"/>
      <c r="KXM8" s="166"/>
      <c r="KXN8" s="166"/>
      <c r="KXO8" s="166"/>
      <c r="KXP8" s="166"/>
      <c r="KXQ8" s="166"/>
      <c r="KXR8" s="166"/>
      <c r="KXS8" s="166"/>
      <c r="KXT8" s="166"/>
      <c r="KXU8" s="166"/>
      <c r="KXV8" s="166"/>
      <c r="KXW8" s="166"/>
      <c r="KXX8" s="166"/>
      <c r="KXY8" s="166"/>
      <c r="KXZ8" s="166"/>
      <c r="KYA8" s="166"/>
      <c r="KYB8" s="166"/>
      <c r="KYC8" s="166"/>
      <c r="KYD8" s="166"/>
      <c r="KYE8" s="166"/>
      <c r="KYF8" s="166"/>
      <c r="KYG8" s="166"/>
      <c r="KYH8" s="166"/>
      <c r="KYI8" s="166"/>
      <c r="KYJ8" s="166"/>
      <c r="KYK8" s="166"/>
      <c r="KYL8" s="166"/>
      <c r="KYM8" s="166"/>
      <c r="KYN8" s="166"/>
      <c r="KYO8" s="166"/>
      <c r="KYP8" s="166"/>
      <c r="KYQ8" s="166"/>
      <c r="KYR8" s="166"/>
      <c r="KYS8" s="166"/>
      <c r="KYT8" s="166"/>
      <c r="KYU8" s="166"/>
      <c r="KYV8" s="166"/>
      <c r="KYW8" s="166"/>
      <c r="KYX8" s="166"/>
      <c r="KYY8" s="166"/>
      <c r="KYZ8" s="166"/>
      <c r="KZA8" s="166"/>
      <c r="KZB8" s="166"/>
      <c r="KZC8" s="166"/>
      <c r="KZD8" s="166"/>
      <c r="KZE8" s="166"/>
      <c r="KZF8" s="166"/>
      <c r="KZG8" s="166"/>
      <c r="KZH8" s="166"/>
      <c r="KZI8" s="166"/>
      <c r="KZJ8" s="166"/>
      <c r="KZK8" s="166"/>
      <c r="KZL8" s="166"/>
      <c r="KZM8" s="166"/>
      <c r="KZN8" s="166"/>
      <c r="KZO8" s="166"/>
      <c r="KZP8" s="166"/>
      <c r="KZQ8" s="166"/>
      <c r="KZR8" s="166"/>
      <c r="KZS8" s="166"/>
      <c r="KZT8" s="166"/>
      <c r="KZU8" s="166"/>
      <c r="KZV8" s="166"/>
      <c r="KZW8" s="166"/>
      <c r="KZX8" s="166"/>
      <c r="KZY8" s="166"/>
      <c r="KZZ8" s="166"/>
      <c r="LAA8" s="166"/>
      <c r="LAB8" s="166"/>
      <c r="LAC8" s="166"/>
      <c r="LAD8" s="166"/>
      <c r="LAE8" s="166"/>
      <c r="LAF8" s="166"/>
      <c r="LAG8" s="166"/>
      <c r="LAH8" s="166"/>
      <c r="LAI8" s="166"/>
      <c r="LAJ8" s="166"/>
      <c r="LAK8" s="166"/>
      <c r="LAL8" s="166"/>
      <c r="LAM8" s="166"/>
      <c r="LAN8" s="166"/>
      <c r="LAO8" s="166"/>
      <c r="LAP8" s="166"/>
      <c r="LAQ8" s="166"/>
      <c r="LAR8" s="166"/>
      <c r="LAS8" s="166"/>
      <c r="LAT8" s="166"/>
      <c r="LAU8" s="166"/>
      <c r="LAV8" s="166"/>
      <c r="LAW8" s="166"/>
      <c r="LAX8" s="166"/>
      <c r="LAY8" s="166"/>
      <c r="LAZ8" s="166"/>
      <c r="LBA8" s="166"/>
      <c r="LBB8" s="166"/>
      <c r="LBC8" s="166"/>
      <c r="LBD8" s="166"/>
      <c r="LBE8" s="166"/>
      <c r="LBF8" s="166"/>
      <c r="LBG8" s="166"/>
      <c r="LBH8" s="166"/>
      <c r="LBI8" s="166"/>
      <c r="LBJ8" s="166"/>
      <c r="LBK8" s="166"/>
      <c r="LBL8" s="166"/>
      <c r="LBM8" s="166"/>
      <c r="LBN8" s="166"/>
      <c r="LBO8" s="166"/>
      <c r="LBP8" s="166"/>
      <c r="LBQ8" s="166"/>
      <c r="LBR8" s="166"/>
      <c r="LBS8" s="166"/>
      <c r="LBT8" s="166"/>
      <c r="LBU8" s="166"/>
      <c r="LBV8" s="166"/>
      <c r="LBW8" s="166"/>
      <c r="LBX8" s="166"/>
      <c r="LBY8" s="166"/>
      <c r="LBZ8" s="166"/>
      <c r="LCA8" s="166"/>
      <c r="LCB8" s="166"/>
      <c r="LCC8" s="166"/>
      <c r="LCD8" s="166"/>
      <c r="LCE8" s="166"/>
      <c r="LCF8" s="166"/>
      <c r="LCG8" s="166"/>
      <c r="LCH8" s="166"/>
      <c r="LCI8" s="166"/>
      <c r="LCJ8" s="166"/>
      <c r="LCK8" s="166"/>
      <c r="LCL8" s="166"/>
      <c r="LCM8" s="166"/>
      <c r="LCN8" s="166"/>
      <c r="LCO8" s="166"/>
      <c r="LCP8" s="166"/>
      <c r="LCQ8" s="166"/>
      <c r="LCR8" s="166"/>
      <c r="LCS8" s="166"/>
      <c r="LCT8" s="166"/>
      <c r="LCU8" s="166"/>
      <c r="LCV8" s="166"/>
      <c r="LCW8" s="166"/>
      <c r="LCX8" s="166"/>
      <c r="LCY8" s="166"/>
      <c r="LCZ8" s="166"/>
      <c r="LDA8" s="166"/>
      <c r="LDB8" s="166"/>
      <c r="LDC8" s="166"/>
      <c r="LDD8" s="166"/>
      <c r="LDE8" s="166"/>
      <c r="LDF8" s="166"/>
      <c r="LDG8" s="166"/>
      <c r="LDH8" s="166"/>
      <c r="LDI8" s="166"/>
      <c r="LDJ8" s="166"/>
      <c r="LDK8" s="166"/>
      <c r="LDL8" s="166"/>
      <c r="LDM8" s="166"/>
      <c r="LDN8" s="166"/>
      <c r="LDO8" s="166"/>
      <c r="LDP8" s="166"/>
      <c r="LDQ8" s="166"/>
      <c r="LDR8" s="166"/>
      <c r="LDS8" s="166"/>
      <c r="LDT8" s="166"/>
      <c r="LDU8" s="166"/>
      <c r="LDV8" s="166"/>
      <c r="LDW8" s="166"/>
      <c r="LDX8" s="166"/>
      <c r="LDY8" s="166"/>
      <c r="LDZ8" s="166"/>
      <c r="LEA8" s="166"/>
      <c r="LEB8" s="166"/>
      <c r="LEC8" s="166"/>
      <c r="LED8" s="166"/>
      <c r="LEE8" s="166"/>
      <c r="LEF8" s="166"/>
      <c r="LEG8" s="166"/>
      <c r="LEH8" s="166"/>
      <c r="LEI8" s="166"/>
      <c r="LEJ8" s="166"/>
      <c r="LEK8" s="166"/>
      <c r="LEL8" s="166"/>
      <c r="LEM8" s="166"/>
      <c r="LEN8" s="166"/>
      <c r="LEO8" s="166"/>
      <c r="LEP8" s="166"/>
      <c r="LEQ8" s="166"/>
      <c r="LER8" s="166"/>
      <c r="LES8" s="166"/>
      <c r="LET8" s="166"/>
      <c r="LEU8" s="166"/>
      <c r="LEV8" s="166"/>
      <c r="LEW8" s="166"/>
      <c r="LEX8" s="166"/>
      <c r="LEY8" s="166"/>
      <c r="LEZ8" s="166"/>
      <c r="LFA8" s="166"/>
      <c r="LFB8" s="166"/>
      <c r="LFC8" s="166"/>
      <c r="LFD8" s="166"/>
      <c r="LFE8" s="166"/>
      <c r="LFF8" s="166"/>
      <c r="LFG8" s="166"/>
      <c r="LFH8" s="166"/>
      <c r="LFI8" s="166"/>
      <c r="LFJ8" s="166"/>
      <c r="LFK8" s="166"/>
      <c r="LFL8" s="166"/>
      <c r="LFM8" s="166"/>
      <c r="LFN8" s="166"/>
      <c r="LFO8" s="166"/>
      <c r="LFP8" s="166"/>
      <c r="LFQ8" s="166"/>
      <c r="LFR8" s="166"/>
      <c r="LFS8" s="166"/>
      <c r="LFT8" s="166"/>
      <c r="LFU8" s="166"/>
      <c r="LFV8" s="166"/>
      <c r="LFW8" s="166"/>
      <c r="LFX8" s="166"/>
      <c r="LFY8" s="166"/>
      <c r="LFZ8" s="166"/>
      <c r="LGA8" s="166"/>
      <c r="LGB8" s="166"/>
      <c r="LGC8" s="166"/>
      <c r="LGD8" s="166"/>
      <c r="LGE8" s="166"/>
      <c r="LGF8" s="166"/>
      <c r="LGG8" s="166"/>
      <c r="LGH8" s="166"/>
      <c r="LGI8" s="166"/>
      <c r="LGJ8" s="166"/>
      <c r="LGK8" s="166"/>
      <c r="LGL8" s="166"/>
      <c r="LGM8" s="166"/>
      <c r="LGN8" s="166"/>
      <c r="LGO8" s="166"/>
      <c r="LGP8" s="166"/>
      <c r="LGQ8" s="166"/>
      <c r="LGR8" s="166"/>
      <c r="LGS8" s="166"/>
      <c r="LGT8" s="166"/>
      <c r="LGU8" s="166"/>
      <c r="LGV8" s="166"/>
      <c r="LGW8" s="166"/>
      <c r="LGX8" s="166"/>
      <c r="LGY8" s="166"/>
      <c r="LGZ8" s="166"/>
      <c r="LHA8" s="166"/>
      <c r="LHB8" s="166"/>
      <c r="LHC8" s="166"/>
      <c r="LHD8" s="166"/>
      <c r="LHE8" s="166"/>
      <c r="LHF8" s="166"/>
      <c r="LHG8" s="166"/>
      <c r="LHH8" s="166"/>
      <c r="LHI8" s="166"/>
      <c r="LHJ8" s="166"/>
      <c r="LHK8" s="166"/>
      <c r="LHL8" s="166"/>
      <c r="LHM8" s="166"/>
      <c r="LHN8" s="166"/>
      <c r="LHO8" s="166"/>
      <c r="LHP8" s="166"/>
      <c r="LHQ8" s="166"/>
      <c r="LHR8" s="166"/>
      <c r="LHS8" s="166"/>
      <c r="LHT8" s="166"/>
      <c r="LHU8" s="166"/>
      <c r="LHV8" s="166"/>
      <c r="LHW8" s="166"/>
      <c r="LHX8" s="166"/>
      <c r="LHY8" s="166"/>
      <c r="LHZ8" s="166"/>
      <c r="LIA8" s="166"/>
      <c r="LIB8" s="166"/>
      <c r="LIC8" s="166"/>
      <c r="LID8" s="166"/>
      <c r="LIE8" s="166"/>
      <c r="LIF8" s="166"/>
      <c r="LIG8" s="166"/>
      <c r="LIH8" s="166"/>
      <c r="LII8" s="166"/>
      <c r="LIJ8" s="166"/>
      <c r="LIK8" s="166"/>
      <c r="LIL8" s="166"/>
      <c r="LIM8" s="166"/>
      <c r="LIN8" s="166"/>
      <c r="LIO8" s="166"/>
      <c r="LIP8" s="166"/>
      <c r="LIQ8" s="166"/>
      <c r="LIR8" s="166"/>
      <c r="LIS8" s="166"/>
      <c r="LIT8" s="166"/>
      <c r="LIU8" s="166"/>
      <c r="LIV8" s="166"/>
      <c r="LIW8" s="166"/>
      <c r="LIX8" s="166"/>
      <c r="LIY8" s="166"/>
      <c r="LIZ8" s="166"/>
      <c r="LJA8" s="166"/>
      <c r="LJB8" s="166"/>
      <c r="LJC8" s="166"/>
      <c r="LJD8" s="166"/>
      <c r="LJE8" s="166"/>
      <c r="LJF8" s="166"/>
      <c r="LJG8" s="166"/>
      <c r="LJH8" s="166"/>
      <c r="LJI8" s="166"/>
      <c r="LJJ8" s="166"/>
      <c r="LJK8" s="166"/>
      <c r="LJL8" s="166"/>
      <c r="LJM8" s="166"/>
      <c r="LJN8" s="166"/>
      <c r="LJO8" s="166"/>
      <c r="LJP8" s="166"/>
      <c r="LJQ8" s="166"/>
      <c r="LJR8" s="166"/>
      <c r="LJS8" s="166"/>
      <c r="LJT8" s="166"/>
      <c r="LJU8" s="166"/>
      <c r="LJV8" s="166"/>
      <c r="LJW8" s="166"/>
      <c r="LJX8" s="166"/>
      <c r="LJY8" s="166"/>
      <c r="LJZ8" s="166"/>
      <c r="LKA8" s="166"/>
      <c r="LKB8" s="166"/>
      <c r="LKC8" s="166"/>
      <c r="LKD8" s="166"/>
      <c r="LKE8" s="166"/>
      <c r="LKF8" s="166"/>
      <c r="LKG8" s="166"/>
      <c r="LKH8" s="166"/>
      <c r="LKI8" s="166"/>
      <c r="LKJ8" s="166"/>
      <c r="LKK8" s="166"/>
      <c r="LKL8" s="166"/>
      <c r="LKM8" s="166"/>
      <c r="LKN8" s="166"/>
      <c r="LKO8" s="166"/>
      <c r="LKP8" s="166"/>
      <c r="LKQ8" s="166"/>
      <c r="LKR8" s="166"/>
      <c r="LKS8" s="166"/>
      <c r="LKT8" s="166"/>
      <c r="LKU8" s="166"/>
      <c r="LKV8" s="166"/>
      <c r="LKW8" s="166"/>
      <c r="LKX8" s="166"/>
      <c r="LKY8" s="166"/>
      <c r="LKZ8" s="166"/>
      <c r="LLA8" s="166"/>
      <c r="LLB8" s="166"/>
      <c r="LLC8" s="166"/>
      <c r="LLD8" s="166"/>
      <c r="LLE8" s="166"/>
      <c r="LLF8" s="166"/>
      <c r="LLG8" s="166"/>
      <c r="LLH8" s="166"/>
      <c r="LLI8" s="166"/>
      <c r="LLJ8" s="166"/>
      <c r="LLK8" s="166"/>
      <c r="LLL8" s="166"/>
      <c r="LLM8" s="166"/>
      <c r="LLN8" s="166"/>
      <c r="LLO8" s="166"/>
      <c r="LLP8" s="166"/>
      <c r="LLQ8" s="166"/>
      <c r="LLR8" s="166"/>
      <c r="LLS8" s="166"/>
      <c r="LLT8" s="166"/>
      <c r="LLU8" s="166"/>
      <c r="LLV8" s="166"/>
      <c r="LLW8" s="166"/>
      <c r="LLX8" s="166"/>
      <c r="LLY8" s="166"/>
      <c r="LLZ8" s="166"/>
      <c r="LMA8" s="166"/>
      <c r="LMB8" s="166"/>
      <c r="LMC8" s="166"/>
      <c r="LMD8" s="166"/>
      <c r="LME8" s="166"/>
      <c r="LMF8" s="166"/>
      <c r="LMG8" s="166"/>
      <c r="LMH8" s="166"/>
      <c r="LMI8" s="166"/>
      <c r="LMJ8" s="166"/>
      <c r="LMK8" s="166"/>
      <c r="LML8" s="166"/>
      <c r="LMM8" s="166"/>
      <c r="LMN8" s="166"/>
      <c r="LMO8" s="166"/>
      <c r="LMP8" s="166"/>
      <c r="LMQ8" s="166"/>
      <c r="LMR8" s="166"/>
      <c r="LMS8" s="166"/>
      <c r="LMT8" s="166"/>
      <c r="LMU8" s="166"/>
      <c r="LMV8" s="166"/>
      <c r="LMW8" s="166"/>
      <c r="LMX8" s="166"/>
      <c r="LMY8" s="166"/>
      <c r="LMZ8" s="166"/>
      <c r="LNA8" s="166"/>
      <c r="LNB8" s="166"/>
      <c r="LNC8" s="166"/>
      <c r="LND8" s="166"/>
      <c r="LNE8" s="166"/>
      <c r="LNF8" s="166"/>
      <c r="LNG8" s="166"/>
      <c r="LNH8" s="166"/>
      <c r="LNI8" s="166"/>
      <c r="LNJ8" s="166"/>
      <c r="LNK8" s="166"/>
      <c r="LNL8" s="166"/>
      <c r="LNM8" s="166"/>
      <c r="LNN8" s="166"/>
      <c r="LNO8" s="166"/>
      <c r="LNP8" s="166"/>
      <c r="LNQ8" s="166"/>
      <c r="LNR8" s="166"/>
      <c r="LNS8" s="166"/>
      <c r="LNT8" s="166"/>
      <c r="LNU8" s="166"/>
      <c r="LNV8" s="166"/>
      <c r="LNW8" s="166"/>
      <c r="LNX8" s="166"/>
      <c r="LNY8" s="166"/>
      <c r="LNZ8" s="166"/>
      <c r="LOA8" s="166"/>
      <c r="LOB8" s="166"/>
      <c r="LOC8" s="166"/>
      <c r="LOD8" s="166"/>
      <c r="LOE8" s="166"/>
      <c r="LOF8" s="166"/>
      <c r="LOG8" s="166"/>
      <c r="LOH8" s="166"/>
      <c r="LOI8" s="166"/>
      <c r="LOJ8" s="166"/>
      <c r="LOK8" s="166"/>
      <c r="LOL8" s="166"/>
      <c r="LOM8" s="166"/>
      <c r="LON8" s="166"/>
      <c r="LOO8" s="166"/>
      <c r="LOP8" s="166"/>
      <c r="LOQ8" s="166"/>
      <c r="LOR8" s="166"/>
      <c r="LOS8" s="166"/>
      <c r="LOT8" s="166"/>
      <c r="LOU8" s="166"/>
      <c r="LOV8" s="166"/>
      <c r="LOW8" s="166"/>
      <c r="LOX8" s="166"/>
      <c r="LOY8" s="166"/>
      <c r="LOZ8" s="166"/>
      <c r="LPA8" s="166"/>
      <c r="LPB8" s="166"/>
      <c r="LPC8" s="166"/>
      <c r="LPD8" s="166"/>
      <c r="LPE8" s="166"/>
      <c r="LPF8" s="166"/>
      <c r="LPG8" s="166"/>
      <c r="LPH8" s="166"/>
      <c r="LPI8" s="166"/>
      <c r="LPJ8" s="166"/>
      <c r="LPK8" s="166"/>
      <c r="LPL8" s="166"/>
      <c r="LPM8" s="166"/>
      <c r="LPN8" s="166"/>
      <c r="LPO8" s="166"/>
      <c r="LPP8" s="166"/>
      <c r="LPQ8" s="166"/>
      <c r="LPR8" s="166"/>
      <c r="LPS8" s="166"/>
      <c r="LPT8" s="166"/>
      <c r="LPU8" s="166"/>
      <c r="LPV8" s="166"/>
      <c r="LPW8" s="166"/>
      <c r="LPX8" s="166"/>
      <c r="LPY8" s="166"/>
      <c r="LPZ8" s="166"/>
      <c r="LQA8" s="166"/>
      <c r="LQB8" s="166"/>
      <c r="LQC8" s="166"/>
      <c r="LQD8" s="166"/>
      <c r="LQE8" s="166"/>
      <c r="LQF8" s="166"/>
      <c r="LQG8" s="166"/>
      <c r="LQH8" s="166"/>
      <c r="LQI8" s="166"/>
      <c r="LQJ8" s="166"/>
      <c r="LQK8" s="166"/>
      <c r="LQL8" s="166"/>
      <c r="LQM8" s="166"/>
      <c r="LQN8" s="166"/>
      <c r="LQO8" s="166"/>
      <c r="LQP8" s="166"/>
      <c r="LQQ8" s="166"/>
      <c r="LQR8" s="166"/>
      <c r="LQS8" s="166"/>
      <c r="LQT8" s="166"/>
      <c r="LQU8" s="166"/>
      <c r="LQV8" s="166"/>
      <c r="LQW8" s="166"/>
      <c r="LQX8" s="166"/>
      <c r="LQY8" s="166"/>
      <c r="LQZ8" s="166"/>
      <c r="LRA8" s="166"/>
      <c r="LRB8" s="166"/>
      <c r="LRC8" s="166"/>
      <c r="LRD8" s="166"/>
      <c r="LRE8" s="166"/>
      <c r="LRF8" s="166"/>
      <c r="LRG8" s="166"/>
      <c r="LRH8" s="166"/>
      <c r="LRI8" s="166"/>
      <c r="LRJ8" s="166"/>
      <c r="LRK8" s="166"/>
      <c r="LRL8" s="166"/>
      <c r="LRM8" s="166"/>
      <c r="LRN8" s="166"/>
      <c r="LRO8" s="166"/>
      <c r="LRP8" s="166"/>
      <c r="LRQ8" s="166"/>
      <c r="LRR8" s="166"/>
      <c r="LRS8" s="166"/>
      <c r="LRT8" s="166"/>
      <c r="LRU8" s="166"/>
      <c r="LRV8" s="166"/>
      <c r="LRW8" s="166"/>
      <c r="LRX8" s="166"/>
      <c r="LRY8" s="166"/>
      <c r="LRZ8" s="166"/>
      <c r="LSA8" s="166"/>
      <c r="LSB8" s="166"/>
      <c r="LSC8" s="166"/>
      <c r="LSD8" s="166"/>
      <c r="LSE8" s="166"/>
      <c r="LSF8" s="166"/>
      <c r="LSG8" s="166"/>
      <c r="LSH8" s="166"/>
      <c r="LSI8" s="166"/>
      <c r="LSJ8" s="166"/>
      <c r="LSK8" s="166"/>
      <c r="LSL8" s="166"/>
      <c r="LSM8" s="166"/>
      <c r="LSN8" s="166"/>
      <c r="LSO8" s="166"/>
      <c r="LSP8" s="166"/>
      <c r="LSQ8" s="166"/>
      <c r="LSR8" s="166"/>
      <c r="LSS8" s="166"/>
      <c r="LST8" s="166"/>
      <c r="LSU8" s="166"/>
      <c r="LSV8" s="166"/>
      <c r="LSW8" s="166"/>
      <c r="LSX8" s="166"/>
      <c r="LSY8" s="166"/>
      <c r="LSZ8" s="166"/>
      <c r="LTA8" s="166"/>
      <c r="LTB8" s="166"/>
      <c r="LTC8" s="166"/>
      <c r="LTD8" s="166"/>
      <c r="LTE8" s="166"/>
      <c r="LTF8" s="166"/>
      <c r="LTG8" s="166"/>
      <c r="LTH8" s="166"/>
      <c r="LTI8" s="166"/>
      <c r="LTJ8" s="166"/>
      <c r="LTK8" s="166"/>
      <c r="LTL8" s="166"/>
      <c r="LTM8" s="166"/>
      <c r="LTN8" s="166"/>
      <c r="LTO8" s="166"/>
      <c r="LTP8" s="166"/>
      <c r="LTQ8" s="166"/>
      <c r="LTR8" s="166"/>
      <c r="LTS8" s="166"/>
      <c r="LTT8" s="166"/>
      <c r="LTU8" s="166"/>
      <c r="LTV8" s="166"/>
      <c r="LTW8" s="166"/>
      <c r="LTX8" s="166"/>
      <c r="LTY8" s="166"/>
      <c r="LTZ8" s="166"/>
      <c r="LUA8" s="166"/>
      <c r="LUB8" s="166"/>
      <c r="LUC8" s="166"/>
      <c r="LUD8" s="166"/>
      <c r="LUE8" s="166"/>
      <c r="LUF8" s="166"/>
      <c r="LUG8" s="166"/>
      <c r="LUH8" s="166"/>
      <c r="LUI8" s="166"/>
      <c r="LUJ8" s="166"/>
      <c r="LUK8" s="166"/>
      <c r="LUL8" s="166"/>
      <c r="LUM8" s="166"/>
      <c r="LUN8" s="166"/>
      <c r="LUO8" s="166"/>
      <c r="LUP8" s="166"/>
      <c r="LUQ8" s="166"/>
      <c r="LUR8" s="166"/>
      <c r="LUS8" s="166"/>
      <c r="LUT8" s="166"/>
      <c r="LUU8" s="166"/>
      <c r="LUV8" s="166"/>
      <c r="LUW8" s="166"/>
      <c r="LUX8" s="166"/>
      <c r="LUY8" s="166"/>
      <c r="LUZ8" s="166"/>
      <c r="LVA8" s="166"/>
      <c r="LVB8" s="166"/>
      <c r="LVC8" s="166"/>
      <c r="LVD8" s="166"/>
      <c r="LVE8" s="166"/>
      <c r="LVF8" s="166"/>
      <c r="LVG8" s="166"/>
      <c r="LVH8" s="166"/>
      <c r="LVI8" s="166"/>
      <c r="LVJ8" s="166"/>
      <c r="LVK8" s="166"/>
      <c r="LVL8" s="166"/>
      <c r="LVM8" s="166"/>
      <c r="LVN8" s="166"/>
      <c r="LVO8" s="166"/>
      <c r="LVP8" s="166"/>
      <c r="LVQ8" s="166"/>
      <c r="LVR8" s="166"/>
      <c r="LVS8" s="166"/>
      <c r="LVT8" s="166"/>
      <c r="LVU8" s="166"/>
      <c r="LVV8" s="166"/>
      <c r="LVW8" s="166"/>
      <c r="LVX8" s="166"/>
      <c r="LVY8" s="166"/>
      <c r="LVZ8" s="166"/>
      <c r="LWA8" s="166"/>
      <c r="LWB8" s="166"/>
      <c r="LWC8" s="166"/>
      <c r="LWD8" s="166"/>
      <c r="LWE8" s="166"/>
      <c r="LWF8" s="166"/>
      <c r="LWG8" s="166"/>
      <c r="LWH8" s="166"/>
      <c r="LWI8" s="166"/>
      <c r="LWJ8" s="166"/>
      <c r="LWK8" s="166"/>
      <c r="LWL8" s="166"/>
      <c r="LWM8" s="166"/>
      <c r="LWN8" s="166"/>
      <c r="LWO8" s="166"/>
      <c r="LWP8" s="166"/>
      <c r="LWQ8" s="166"/>
      <c r="LWR8" s="166"/>
      <c r="LWS8" s="166"/>
      <c r="LWT8" s="166"/>
      <c r="LWU8" s="166"/>
      <c r="LWV8" s="166"/>
      <c r="LWW8" s="166"/>
      <c r="LWX8" s="166"/>
      <c r="LWY8" s="166"/>
      <c r="LWZ8" s="166"/>
      <c r="LXA8" s="166"/>
      <c r="LXB8" s="166"/>
      <c r="LXC8" s="166"/>
      <c r="LXD8" s="166"/>
      <c r="LXE8" s="166"/>
      <c r="LXF8" s="166"/>
      <c r="LXG8" s="166"/>
      <c r="LXH8" s="166"/>
      <c r="LXI8" s="166"/>
      <c r="LXJ8" s="166"/>
      <c r="LXK8" s="166"/>
      <c r="LXL8" s="166"/>
      <c r="LXM8" s="166"/>
      <c r="LXN8" s="166"/>
      <c r="LXO8" s="166"/>
      <c r="LXP8" s="166"/>
      <c r="LXQ8" s="166"/>
      <c r="LXR8" s="166"/>
      <c r="LXS8" s="166"/>
      <c r="LXT8" s="166"/>
      <c r="LXU8" s="166"/>
      <c r="LXV8" s="166"/>
      <c r="LXW8" s="166"/>
      <c r="LXX8" s="166"/>
      <c r="LXY8" s="166"/>
      <c r="LXZ8" s="166"/>
      <c r="LYA8" s="166"/>
      <c r="LYB8" s="166"/>
      <c r="LYC8" s="166"/>
      <c r="LYD8" s="166"/>
      <c r="LYE8" s="166"/>
      <c r="LYF8" s="166"/>
      <c r="LYG8" s="166"/>
      <c r="LYH8" s="166"/>
      <c r="LYI8" s="166"/>
      <c r="LYJ8" s="166"/>
      <c r="LYK8" s="166"/>
      <c r="LYL8" s="166"/>
      <c r="LYM8" s="166"/>
      <c r="LYN8" s="166"/>
      <c r="LYO8" s="166"/>
      <c r="LYP8" s="166"/>
      <c r="LYQ8" s="166"/>
      <c r="LYR8" s="166"/>
      <c r="LYS8" s="166"/>
      <c r="LYT8" s="166"/>
      <c r="LYU8" s="166"/>
      <c r="LYV8" s="166"/>
      <c r="LYW8" s="166"/>
      <c r="LYX8" s="166"/>
      <c r="LYY8" s="166"/>
      <c r="LYZ8" s="166"/>
      <c r="LZA8" s="166"/>
      <c r="LZB8" s="166"/>
      <c r="LZC8" s="166"/>
      <c r="LZD8" s="166"/>
      <c r="LZE8" s="166"/>
      <c r="LZF8" s="166"/>
      <c r="LZG8" s="166"/>
      <c r="LZH8" s="166"/>
      <c r="LZI8" s="166"/>
      <c r="LZJ8" s="166"/>
      <c r="LZK8" s="166"/>
      <c r="LZL8" s="166"/>
      <c r="LZM8" s="166"/>
      <c r="LZN8" s="166"/>
      <c r="LZO8" s="166"/>
      <c r="LZP8" s="166"/>
      <c r="LZQ8" s="166"/>
      <c r="LZR8" s="166"/>
      <c r="LZS8" s="166"/>
      <c r="LZT8" s="166"/>
      <c r="LZU8" s="166"/>
      <c r="LZV8" s="166"/>
      <c r="LZW8" s="166"/>
      <c r="LZX8" s="166"/>
      <c r="LZY8" s="166"/>
      <c r="LZZ8" s="166"/>
      <c r="MAA8" s="166"/>
      <c r="MAB8" s="166"/>
      <c r="MAC8" s="166"/>
      <c r="MAD8" s="166"/>
      <c r="MAE8" s="166"/>
      <c r="MAF8" s="166"/>
      <c r="MAG8" s="166"/>
      <c r="MAH8" s="166"/>
      <c r="MAI8" s="166"/>
      <c r="MAJ8" s="166"/>
      <c r="MAK8" s="166"/>
      <c r="MAL8" s="166"/>
      <c r="MAM8" s="166"/>
      <c r="MAN8" s="166"/>
      <c r="MAO8" s="166"/>
      <c r="MAP8" s="166"/>
      <c r="MAQ8" s="166"/>
      <c r="MAR8" s="166"/>
      <c r="MAS8" s="166"/>
      <c r="MAT8" s="166"/>
      <c r="MAU8" s="166"/>
      <c r="MAV8" s="166"/>
      <c r="MAW8" s="166"/>
      <c r="MAX8" s="166"/>
      <c r="MAY8" s="166"/>
      <c r="MAZ8" s="166"/>
      <c r="MBA8" s="166"/>
      <c r="MBB8" s="166"/>
      <c r="MBC8" s="166"/>
      <c r="MBD8" s="166"/>
      <c r="MBE8" s="166"/>
      <c r="MBF8" s="166"/>
      <c r="MBG8" s="166"/>
      <c r="MBH8" s="166"/>
      <c r="MBI8" s="166"/>
      <c r="MBJ8" s="166"/>
      <c r="MBK8" s="166"/>
      <c r="MBL8" s="166"/>
      <c r="MBM8" s="166"/>
      <c r="MBN8" s="166"/>
      <c r="MBO8" s="166"/>
      <c r="MBP8" s="166"/>
      <c r="MBQ8" s="166"/>
      <c r="MBR8" s="166"/>
      <c r="MBS8" s="166"/>
      <c r="MBT8" s="166"/>
      <c r="MBU8" s="166"/>
      <c r="MBV8" s="166"/>
      <c r="MBW8" s="166"/>
      <c r="MBX8" s="166"/>
      <c r="MBY8" s="166"/>
      <c r="MBZ8" s="166"/>
      <c r="MCA8" s="166"/>
      <c r="MCB8" s="166"/>
      <c r="MCC8" s="166"/>
      <c r="MCD8" s="166"/>
      <c r="MCE8" s="166"/>
      <c r="MCF8" s="166"/>
      <c r="MCG8" s="166"/>
      <c r="MCH8" s="166"/>
      <c r="MCI8" s="166"/>
      <c r="MCJ8" s="166"/>
      <c r="MCK8" s="166"/>
      <c r="MCL8" s="166"/>
      <c r="MCM8" s="166"/>
      <c r="MCN8" s="166"/>
      <c r="MCO8" s="166"/>
      <c r="MCP8" s="166"/>
      <c r="MCQ8" s="166"/>
      <c r="MCR8" s="166"/>
      <c r="MCS8" s="166"/>
      <c r="MCT8" s="166"/>
      <c r="MCU8" s="166"/>
      <c r="MCV8" s="166"/>
      <c r="MCW8" s="166"/>
      <c r="MCX8" s="166"/>
      <c r="MCY8" s="166"/>
      <c r="MCZ8" s="166"/>
      <c r="MDA8" s="166"/>
      <c r="MDB8" s="166"/>
      <c r="MDC8" s="166"/>
      <c r="MDD8" s="166"/>
      <c r="MDE8" s="166"/>
      <c r="MDF8" s="166"/>
      <c r="MDG8" s="166"/>
      <c r="MDH8" s="166"/>
      <c r="MDI8" s="166"/>
      <c r="MDJ8" s="166"/>
      <c r="MDK8" s="166"/>
      <c r="MDL8" s="166"/>
      <c r="MDM8" s="166"/>
      <c r="MDN8" s="166"/>
      <c r="MDO8" s="166"/>
      <c r="MDP8" s="166"/>
      <c r="MDQ8" s="166"/>
      <c r="MDR8" s="166"/>
      <c r="MDS8" s="166"/>
      <c r="MDT8" s="166"/>
      <c r="MDU8" s="166"/>
      <c r="MDV8" s="166"/>
      <c r="MDW8" s="166"/>
      <c r="MDX8" s="166"/>
      <c r="MDY8" s="166"/>
      <c r="MDZ8" s="166"/>
      <c r="MEA8" s="166"/>
      <c r="MEB8" s="166"/>
      <c r="MEC8" s="166"/>
      <c r="MED8" s="166"/>
      <c r="MEE8" s="166"/>
      <c r="MEF8" s="166"/>
      <c r="MEG8" s="166"/>
      <c r="MEH8" s="166"/>
      <c r="MEI8" s="166"/>
      <c r="MEJ8" s="166"/>
      <c r="MEK8" s="166"/>
      <c r="MEL8" s="166"/>
      <c r="MEM8" s="166"/>
      <c r="MEN8" s="166"/>
      <c r="MEO8" s="166"/>
      <c r="MEP8" s="166"/>
      <c r="MEQ8" s="166"/>
      <c r="MER8" s="166"/>
      <c r="MES8" s="166"/>
      <c r="MET8" s="166"/>
      <c r="MEU8" s="166"/>
      <c r="MEV8" s="166"/>
      <c r="MEW8" s="166"/>
      <c r="MEX8" s="166"/>
      <c r="MEY8" s="166"/>
      <c r="MEZ8" s="166"/>
      <c r="MFA8" s="166"/>
      <c r="MFB8" s="166"/>
      <c r="MFC8" s="166"/>
      <c r="MFD8" s="166"/>
      <c r="MFE8" s="166"/>
      <c r="MFF8" s="166"/>
      <c r="MFG8" s="166"/>
      <c r="MFH8" s="166"/>
      <c r="MFI8" s="166"/>
      <c r="MFJ8" s="166"/>
      <c r="MFK8" s="166"/>
      <c r="MFL8" s="166"/>
      <c r="MFM8" s="166"/>
      <c r="MFN8" s="166"/>
      <c r="MFO8" s="166"/>
      <c r="MFP8" s="166"/>
      <c r="MFQ8" s="166"/>
      <c r="MFR8" s="166"/>
      <c r="MFS8" s="166"/>
      <c r="MFT8" s="166"/>
      <c r="MFU8" s="166"/>
      <c r="MFV8" s="166"/>
      <c r="MFW8" s="166"/>
      <c r="MFX8" s="166"/>
      <c r="MFY8" s="166"/>
      <c r="MFZ8" s="166"/>
      <c r="MGA8" s="166"/>
      <c r="MGB8" s="166"/>
      <c r="MGC8" s="166"/>
      <c r="MGD8" s="166"/>
      <c r="MGE8" s="166"/>
      <c r="MGF8" s="166"/>
      <c r="MGG8" s="166"/>
      <c r="MGH8" s="166"/>
      <c r="MGI8" s="166"/>
      <c r="MGJ8" s="166"/>
      <c r="MGK8" s="166"/>
      <c r="MGL8" s="166"/>
      <c r="MGM8" s="166"/>
      <c r="MGN8" s="166"/>
      <c r="MGO8" s="166"/>
      <c r="MGP8" s="166"/>
      <c r="MGQ8" s="166"/>
      <c r="MGR8" s="166"/>
      <c r="MGS8" s="166"/>
      <c r="MGT8" s="166"/>
      <c r="MGU8" s="166"/>
      <c r="MGV8" s="166"/>
      <c r="MGW8" s="166"/>
      <c r="MGX8" s="166"/>
      <c r="MGY8" s="166"/>
      <c r="MGZ8" s="166"/>
      <c r="MHA8" s="166"/>
      <c r="MHB8" s="166"/>
      <c r="MHC8" s="166"/>
      <c r="MHD8" s="166"/>
      <c r="MHE8" s="166"/>
      <c r="MHF8" s="166"/>
      <c r="MHG8" s="166"/>
      <c r="MHH8" s="166"/>
      <c r="MHI8" s="166"/>
      <c r="MHJ8" s="166"/>
      <c r="MHK8" s="166"/>
      <c r="MHL8" s="166"/>
      <c r="MHM8" s="166"/>
      <c r="MHN8" s="166"/>
      <c r="MHO8" s="166"/>
      <c r="MHP8" s="166"/>
      <c r="MHQ8" s="166"/>
      <c r="MHR8" s="166"/>
      <c r="MHS8" s="166"/>
      <c r="MHT8" s="166"/>
      <c r="MHU8" s="166"/>
      <c r="MHV8" s="166"/>
      <c r="MHW8" s="166"/>
      <c r="MHX8" s="166"/>
      <c r="MHY8" s="166"/>
      <c r="MHZ8" s="166"/>
      <c r="MIA8" s="166"/>
      <c r="MIB8" s="166"/>
      <c r="MIC8" s="166"/>
      <c r="MID8" s="166"/>
      <c r="MIE8" s="166"/>
      <c r="MIF8" s="166"/>
      <c r="MIG8" s="166"/>
      <c r="MIH8" s="166"/>
      <c r="MII8" s="166"/>
      <c r="MIJ8" s="166"/>
      <c r="MIK8" s="166"/>
      <c r="MIL8" s="166"/>
      <c r="MIM8" s="166"/>
      <c r="MIN8" s="166"/>
      <c r="MIO8" s="166"/>
      <c r="MIP8" s="166"/>
      <c r="MIQ8" s="166"/>
      <c r="MIR8" s="166"/>
      <c r="MIS8" s="166"/>
      <c r="MIT8" s="166"/>
      <c r="MIU8" s="166"/>
      <c r="MIV8" s="166"/>
      <c r="MIW8" s="166"/>
      <c r="MIX8" s="166"/>
      <c r="MIY8" s="166"/>
      <c r="MIZ8" s="166"/>
      <c r="MJA8" s="166"/>
      <c r="MJB8" s="166"/>
      <c r="MJC8" s="166"/>
      <c r="MJD8" s="166"/>
      <c r="MJE8" s="166"/>
      <c r="MJF8" s="166"/>
      <c r="MJG8" s="166"/>
      <c r="MJH8" s="166"/>
      <c r="MJI8" s="166"/>
      <c r="MJJ8" s="166"/>
      <c r="MJK8" s="166"/>
      <c r="MJL8" s="166"/>
      <c r="MJM8" s="166"/>
      <c r="MJN8" s="166"/>
      <c r="MJO8" s="166"/>
      <c r="MJP8" s="166"/>
      <c r="MJQ8" s="166"/>
      <c r="MJR8" s="166"/>
      <c r="MJS8" s="166"/>
      <c r="MJT8" s="166"/>
      <c r="MJU8" s="166"/>
      <c r="MJV8" s="166"/>
      <c r="MJW8" s="166"/>
      <c r="MJX8" s="166"/>
      <c r="MJY8" s="166"/>
      <c r="MJZ8" s="166"/>
      <c r="MKA8" s="166"/>
      <c r="MKB8" s="166"/>
      <c r="MKC8" s="166"/>
      <c r="MKD8" s="166"/>
      <c r="MKE8" s="166"/>
      <c r="MKF8" s="166"/>
      <c r="MKG8" s="166"/>
      <c r="MKH8" s="166"/>
      <c r="MKI8" s="166"/>
      <c r="MKJ8" s="166"/>
      <c r="MKK8" s="166"/>
      <c r="MKL8" s="166"/>
      <c r="MKM8" s="166"/>
      <c r="MKN8" s="166"/>
      <c r="MKO8" s="166"/>
      <c r="MKP8" s="166"/>
      <c r="MKQ8" s="166"/>
      <c r="MKR8" s="166"/>
      <c r="MKS8" s="166"/>
      <c r="MKT8" s="166"/>
      <c r="MKU8" s="166"/>
      <c r="MKV8" s="166"/>
      <c r="MKW8" s="166"/>
      <c r="MKX8" s="166"/>
      <c r="MKY8" s="166"/>
      <c r="MKZ8" s="166"/>
      <c r="MLA8" s="166"/>
      <c r="MLB8" s="166"/>
      <c r="MLC8" s="166"/>
      <c r="MLD8" s="166"/>
      <c r="MLE8" s="166"/>
      <c r="MLF8" s="166"/>
      <c r="MLG8" s="166"/>
      <c r="MLH8" s="166"/>
      <c r="MLI8" s="166"/>
      <c r="MLJ8" s="166"/>
      <c r="MLK8" s="166"/>
      <c r="MLL8" s="166"/>
      <c r="MLM8" s="166"/>
      <c r="MLN8" s="166"/>
      <c r="MLO8" s="166"/>
      <c r="MLP8" s="166"/>
      <c r="MLQ8" s="166"/>
      <c r="MLR8" s="166"/>
      <c r="MLS8" s="166"/>
      <c r="MLT8" s="166"/>
      <c r="MLU8" s="166"/>
      <c r="MLV8" s="166"/>
      <c r="MLW8" s="166"/>
      <c r="MLX8" s="166"/>
      <c r="MLY8" s="166"/>
      <c r="MLZ8" s="166"/>
      <c r="MMA8" s="166"/>
      <c r="MMB8" s="166"/>
      <c r="MMC8" s="166"/>
      <c r="MMD8" s="166"/>
      <c r="MME8" s="166"/>
      <c r="MMF8" s="166"/>
      <c r="MMG8" s="166"/>
      <c r="MMH8" s="166"/>
      <c r="MMI8" s="166"/>
      <c r="MMJ8" s="166"/>
      <c r="MMK8" s="166"/>
      <c r="MML8" s="166"/>
      <c r="MMM8" s="166"/>
      <c r="MMN8" s="166"/>
      <c r="MMO8" s="166"/>
      <c r="MMP8" s="166"/>
      <c r="MMQ8" s="166"/>
      <c r="MMR8" s="166"/>
      <c r="MMS8" s="166"/>
      <c r="MMT8" s="166"/>
      <c r="MMU8" s="166"/>
      <c r="MMV8" s="166"/>
      <c r="MMW8" s="166"/>
      <c r="MMX8" s="166"/>
      <c r="MMY8" s="166"/>
      <c r="MMZ8" s="166"/>
      <c r="MNA8" s="166"/>
      <c r="MNB8" s="166"/>
      <c r="MNC8" s="166"/>
      <c r="MND8" s="166"/>
      <c r="MNE8" s="166"/>
      <c r="MNF8" s="166"/>
      <c r="MNG8" s="166"/>
      <c r="MNH8" s="166"/>
      <c r="MNI8" s="166"/>
      <c r="MNJ8" s="166"/>
      <c r="MNK8" s="166"/>
      <c r="MNL8" s="166"/>
      <c r="MNM8" s="166"/>
      <c r="MNN8" s="166"/>
      <c r="MNO8" s="166"/>
      <c r="MNP8" s="166"/>
      <c r="MNQ8" s="166"/>
      <c r="MNR8" s="166"/>
      <c r="MNS8" s="166"/>
      <c r="MNT8" s="166"/>
      <c r="MNU8" s="166"/>
      <c r="MNV8" s="166"/>
      <c r="MNW8" s="166"/>
      <c r="MNX8" s="166"/>
      <c r="MNY8" s="166"/>
      <c r="MNZ8" s="166"/>
      <c r="MOA8" s="166"/>
      <c r="MOB8" s="166"/>
      <c r="MOC8" s="166"/>
      <c r="MOD8" s="166"/>
      <c r="MOE8" s="166"/>
      <c r="MOF8" s="166"/>
      <c r="MOG8" s="166"/>
      <c r="MOH8" s="166"/>
      <c r="MOI8" s="166"/>
      <c r="MOJ8" s="166"/>
      <c r="MOK8" s="166"/>
      <c r="MOL8" s="166"/>
      <c r="MOM8" s="166"/>
      <c r="MON8" s="166"/>
      <c r="MOO8" s="166"/>
      <c r="MOP8" s="166"/>
      <c r="MOQ8" s="166"/>
      <c r="MOR8" s="166"/>
      <c r="MOS8" s="166"/>
      <c r="MOT8" s="166"/>
      <c r="MOU8" s="166"/>
      <c r="MOV8" s="166"/>
      <c r="MOW8" s="166"/>
      <c r="MOX8" s="166"/>
      <c r="MOY8" s="166"/>
      <c r="MOZ8" s="166"/>
      <c r="MPA8" s="166"/>
      <c r="MPB8" s="166"/>
      <c r="MPC8" s="166"/>
      <c r="MPD8" s="166"/>
      <c r="MPE8" s="166"/>
      <c r="MPF8" s="166"/>
      <c r="MPG8" s="166"/>
      <c r="MPH8" s="166"/>
      <c r="MPI8" s="166"/>
      <c r="MPJ8" s="166"/>
      <c r="MPK8" s="166"/>
      <c r="MPL8" s="166"/>
      <c r="MPM8" s="166"/>
      <c r="MPN8" s="166"/>
      <c r="MPO8" s="166"/>
      <c r="MPP8" s="166"/>
      <c r="MPQ8" s="166"/>
      <c r="MPR8" s="166"/>
      <c r="MPS8" s="166"/>
      <c r="MPT8" s="166"/>
      <c r="MPU8" s="166"/>
      <c r="MPV8" s="166"/>
      <c r="MPW8" s="166"/>
      <c r="MPX8" s="166"/>
      <c r="MPY8" s="166"/>
      <c r="MPZ8" s="166"/>
      <c r="MQA8" s="166"/>
      <c r="MQB8" s="166"/>
      <c r="MQC8" s="166"/>
      <c r="MQD8" s="166"/>
      <c r="MQE8" s="166"/>
      <c r="MQF8" s="166"/>
      <c r="MQG8" s="166"/>
      <c r="MQH8" s="166"/>
      <c r="MQI8" s="166"/>
      <c r="MQJ8" s="166"/>
      <c r="MQK8" s="166"/>
      <c r="MQL8" s="166"/>
      <c r="MQM8" s="166"/>
      <c r="MQN8" s="166"/>
      <c r="MQO8" s="166"/>
      <c r="MQP8" s="166"/>
      <c r="MQQ8" s="166"/>
      <c r="MQR8" s="166"/>
      <c r="MQS8" s="166"/>
      <c r="MQT8" s="166"/>
      <c r="MQU8" s="166"/>
      <c r="MQV8" s="166"/>
      <c r="MQW8" s="166"/>
      <c r="MQX8" s="166"/>
      <c r="MQY8" s="166"/>
      <c r="MQZ8" s="166"/>
      <c r="MRA8" s="166"/>
      <c r="MRB8" s="166"/>
      <c r="MRC8" s="166"/>
      <c r="MRD8" s="166"/>
      <c r="MRE8" s="166"/>
      <c r="MRF8" s="166"/>
      <c r="MRG8" s="166"/>
      <c r="MRH8" s="166"/>
      <c r="MRI8" s="166"/>
      <c r="MRJ8" s="166"/>
      <c r="MRK8" s="166"/>
      <c r="MRL8" s="166"/>
      <c r="MRM8" s="166"/>
      <c r="MRN8" s="166"/>
      <c r="MRO8" s="166"/>
      <c r="MRP8" s="166"/>
      <c r="MRQ8" s="166"/>
      <c r="MRR8" s="166"/>
      <c r="MRS8" s="166"/>
      <c r="MRT8" s="166"/>
      <c r="MRU8" s="166"/>
      <c r="MRV8" s="166"/>
      <c r="MRW8" s="166"/>
      <c r="MRX8" s="166"/>
      <c r="MRY8" s="166"/>
      <c r="MRZ8" s="166"/>
      <c r="MSA8" s="166"/>
      <c r="MSB8" s="166"/>
      <c r="MSC8" s="166"/>
      <c r="MSD8" s="166"/>
      <c r="MSE8" s="166"/>
      <c r="MSF8" s="166"/>
      <c r="MSG8" s="166"/>
      <c r="MSH8" s="166"/>
      <c r="MSI8" s="166"/>
      <c r="MSJ8" s="166"/>
      <c r="MSK8" s="166"/>
      <c r="MSL8" s="166"/>
      <c r="MSM8" s="166"/>
      <c r="MSN8" s="166"/>
      <c r="MSO8" s="166"/>
      <c r="MSP8" s="166"/>
      <c r="MSQ8" s="166"/>
      <c r="MSR8" s="166"/>
      <c r="MSS8" s="166"/>
      <c r="MST8" s="166"/>
      <c r="MSU8" s="166"/>
      <c r="MSV8" s="166"/>
      <c r="MSW8" s="166"/>
      <c r="MSX8" s="166"/>
      <c r="MSY8" s="166"/>
      <c r="MSZ8" s="166"/>
      <c r="MTA8" s="166"/>
      <c r="MTB8" s="166"/>
      <c r="MTC8" s="166"/>
      <c r="MTD8" s="166"/>
      <c r="MTE8" s="166"/>
      <c r="MTF8" s="166"/>
      <c r="MTG8" s="166"/>
      <c r="MTH8" s="166"/>
      <c r="MTI8" s="166"/>
      <c r="MTJ8" s="166"/>
      <c r="MTK8" s="166"/>
      <c r="MTL8" s="166"/>
      <c r="MTM8" s="166"/>
      <c r="MTN8" s="166"/>
      <c r="MTO8" s="166"/>
      <c r="MTP8" s="166"/>
      <c r="MTQ8" s="166"/>
      <c r="MTR8" s="166"/>
      <c r="MTS8" s="166"/>
      <c r="MTT8" s="166"/>
      <c r="MTU8" s="166"/>
      <c r="MTV8" s="166"/>
      <c r="MTW8" s="166"/>
      <c r="MTX8" s="166"/>
      <c r="MTY8" s="166"/>
      <c r="MTZ8" s="166"/>
      <c r="MUA8" s="166"/>
      <c r="MUB8" s="166"/>
      <c r="MUC8" s="166"/>
      <c r="MUD8" s="166"/>
      <c r="MUE8" s="166"/>
      <c r="MUF8" s="166"/>
      <c r="MUG8" s="166"/>
      <c r="MUH8" s="166"/>
      <c r="MUI8" s="166"/>
      <c r="MUJ8" s="166"/>
      <c r="MUK8" s="166"/>
      <c r="MUL8" s="166"/>
      <c r="MUM8" s="166"/>
      <c r="MUN8" s="166"/>
      <c r="MUO8" s="166"/>
      <c r="MUP8" s="166"/>
      <c r="MUQ8" s="166"/>
      <c r="MUR8" s="166"/>
      <c r="MUS8" s="166"/>
      <c r="MUT8" s="166"/>
      <c r="MUU8" s="166"/>
      <c r="MUV8" s="166"/>
      <c r="MUW8" s="166"/>
      <c r="MUX8" s="166"/>
      <c r="MUY8" s="166"/>
      <c r="MUZ8" s="166"/>
      <c r="MVA8" s="166"/>
      <c r="MVB8" s="166"/>
      <c r="MVC8" s="166"/>
      <c r="MVD8" s="166"/>
      <c r="MVE8" s="166"/>
      <c r="MVF8" s="166"/>
      <c r="MVG8" s="166"/>
      <c r="MVH8" s="166"/>
      <c r="MVI8" s="166"/>
      <c r="MVJ8" s="166"/>
      <c r="MVK8" s="166"/>
      <c r="MVL8" s="166"/>
      <c r="MVM8" s="166"/>
      <c r="MVN8" s="166"/>
      <c r="MVO8" s="166"/>
      <c r="MVP8" s="166"/>
      <c r="MVQ8" s="166"/>
      <c r="MVR8" s="166"/>
      <c r="MVS8" s="166"/>
      <c r="MVT8" s="166"/>
      <c r="MVU8" s="166"/>
      <c r="MVV8" s="166"/>
      <c r="MVW8" s="166"/>
      <c r="MVX8" s="166"/>
      <c r="MVY8" s="166"/>
      <c r="MVZ8" s="166"/>
      <c r="MWA8" s="166"/>
      <c r="MWB8" s="166"/>
      <c r="MWC8" s="166"/>
      <c r="MWD8" s="166"/>
      <c r="MWE8" s="166"/>
      <c r="MWF8" s="166"/>
      <c r="MWG8" s="166"/>
      <c r="MWH8" s="166"/>
      <c r="MWI8" s="166"/>
      <c r="MWJ8" s="166"/>
      <c r="MWK8" s="166"/>
      <c r="MWL8" s="166"/>
      <c r="MWM8" s="166"/>
      <c r="MWN8" s="166"/>
      <c r="MWO8" s="166"/>
      <c r="MWP8" s="166"/>
      <c r="MWQ8" s="166"/>
      <c r="MWR8" s="166"/>
      <c r="MWS8" s="166"/>
      <c r="MWT8" s="166"/>
      <c r="MWU8" s="166"/>
      <c r="MWV8" s="166"/>
      <c r="MWW8" s="166"/>
      <c r="MWX8" s="166"/>
      <c r="MWY8" s="166"/>
      <c r="MWZ8" s="166"/>
      <c r="MXA8" s="166"/>
      <c r="MXB8" s="166"/>
      <c r="MXC8" s="166"/>
      <c r="MXD8" s="166"/>
      <c r="MXE8" s="166"/>
      <c r="MXF8" s="166"/>
      <c r="MXG8" s="166"/>
      <c r="MXH8" s="166"/>
      <c r="MXI8" s="166"/>
      <c r="MXJ8" s="166"/>
      <c r="MXK8" s="166"/>
      <c r="MXL8" s="166"/>
      <c r="MXM8" s="166"/>
      <c r="MXN8" s="166"/>
      <c r="MXO8" s="166"/>
      <c r="MXP8" s="166"/>
      <c r="MXQ8" s="166"/>
      <c r="MXR8" s="166"/>
      <c r="MXS8" s="166"/>
      <c r="MXT8" s="166"/>
      <c r="MXU8" s="166"/>
      <c r="MXV8" s="166"/>
      <c r="MXW8" s="166"/>
      <c r="MXX8" s="166"/>
      <c r="MXY8" s="166"/>
      <c r="MXZ8" s="166"/>
      <c r="MYA8" s="166"/>
      <c r="MYB8" s="166"/>
      <c r="MYC8" s="166"/>
      <c r="MYD8" s="166"/>
      <c r="MYE8" s="166"/>
      <c r="MYF8" s="166"/>
      <c r="MYG8" s="166"/>
      <c r="MYH8" s="166"/>
      <c r="MYI8" s="166"/>
      <c r="MYJ8" s="166"/>
      <c r="MYK8" s="166"/>
      <c r="MYL8" s="166"/>
      <c r="MYM8" s="166"/>
      <c r="MYN8" s="166"/>
      <c r="MYO8" s="166"/>
      <c r="MYP8" s="166"/>
      <c r="MYQ8" s="166"/>
      <c r="MYR8" s="166"/>
      <c r="MYS8" s="166"/>
      <c r="MYT8" s="166"/>
      <c r="MYU8" s="166"/>
      <c r="MYV8" s="166"/>
      <c r="MYW8" s="166"/>
      <c r="MYX8" s="166"/>
      <c r="MYY8" s="166"/>
      <c r="MYZ8" s="166"/>
      <c r="MZA8" s="166"/>
      <c r="MZB8" s="166"/>
      <c r="MZC8" s="166"/>
      <c r="MZD8" s="166"/>
      <c r="MZE8" s="166"/>
      <c r="MZF8" s="166"/>
      <c r="MZG8" s="166"/>
      <c r="MZH8" s="166"/>
      <c r="MZI8" s="166"/>
      <c r="MZJ8" s="166"/>
      <c r="MZK8" s="166"/>
      <c r="MZL8" s="166"/>
      <c r="MZM8" s="166"/>
      <c r="MZN8" s="166"/>
      <c r="MZO8" s="166"/>
      <c r="MZP8" s="166"/>
      <c r="MZQ8" s="166"/>
      <c r="MZR8" s="166"/>
      <c r="MZS8" s="166"/>
      <c r="MZT8" s="166"/>
      <c r="MZU8" s="166"/>
      <c r="MZV8" s="166"/>
      <c r="MZW8" s="166"/>
      <c r="MZX8" s="166"/>
      <c r="MZY8" s="166"/>
      <c r="MZZ8" s="166"/>
      <c r="NAA8" s="166"/>
      <c r="NAB8" s="166"/>
      <c r="NAC8" s="166"/>
      <c r="NAD8" s="166"/>
      <c r="NAE8" s="166"/>
      <c r="NAF8" s="166"/>
      <c r="NAG8" s="166"/>
      <c r="NAH8" s="166"/>
      <c r="NAI8" s="166"/>
      <c r="NAJ8" s="166"/>
      <c r="NAK8" s="166"/>
      <c r="NAL8" s="166"/>
      <c r="NAM8" s="166"/>
      <c r="NAN8" s="166"/>
      <c r="NAO8" s="166"/>
      <c r="NAP8" s="166"/>
      <c r="NAQ8" s="166"/>
      <c r="NAR8" s="166"/>
      <c r="NAS8" s="166"/>
      <c r="NAT8" s="166"/>
      <c r="NAU8" s="166"/>
      <c r="NAV8" s="166"/>
      <c r="NAW8" s="166"/>
      <c r="NAX8" s="166"/>
      <c r="NAY8" s="166"/>
      <c r="NAZ8" s="166"/>
      <c r="NBA8" s="166"/>
      <c r="NBB8" s="166"/>
      <c r="NBC8" s="166"/>
      <c r="NBD8" s="166"/>
      <c r="NBE8" s="166"/>
      <c r="NBF8" s="166"/>
      <c r="NBG8" s="166"/>
      <c r="NBH8" s="166"/>
      <c r="NBI8" s="166"/>
      <c r="NBJ8" s="166"/>
      <c r="NBK8" s="166"/>
      <c r="NBL8" s="166"/>
      <c r="NBM8" s="166"/>
      <c r="NBN8" s="166"/>
      <c r="NBO8" s="166"/>
      <c r="NBP8" s="166"/>
      <c r="NBQ8" s="166"/>
      <c r="NBR8" s="166"/>
      <c r="NBS8" s="166"/>
      <c r="NBT8" s="166"/>
      <c r="NBU8" s="166"/>
      <c r="NBV8" s="166"/>
      <c r="NBW8" s="166"/>
      <c r="NBX8" s="166"/>
      <c r="NBY8" s="166"/>
      <c r="NBZ8" s="166"/>
      <c r="NCA8" s="166"/>
      <c r="NCB8" s="166"/>
      <c r="NCC8" s="166"/>
      <c r="NCD8" s="166"/>
      <c r="NCE8" s="166"/>
      <c r="NCF8" s="166"/>
      <c r="NCG8" s="166"/>
      <c r="NCH8" s="166"/>
      <c r="NCI8" s="166"/>
      <c r="NCJ8" s="166"/>
      <c r="NCK8" s="166"/>
      <c r="NCL8" s="166"/>
      <c r="NCM8" s="166"/>
      <c r="NCN8" s="166"/>
      <c r="NCO8" s="166"/>
      <c r="NCP8" s="166"/>
      <c r="NCQ8" s="166"/>
      <c r="NCR8" s="166"/>
      <c r="NCS8" s="166"/>
      <c r="NCT8" s="166"/>
      <c r="NCU8" s="166"/>
      <c r="NCV8" s="166"/>
      <c r="NCW8" s="166"/>
      <c r="NCX8" s="166"/>
      <c r="NCY8" s="166"/>
      <c r="NCZ8" s="166"/>
      <c r="NDA8" s="166"/>
      <c r="NDB8" s="166"/>
      <c r="NDC8" s="166"/>
      <c r="NDD8" s="166"/>
      <c r="NDE8" s="166"/>
      <c r="NDF8" s="166"/>
      <c r="NDG8" s="166"/>
      <c r="NDH8" s="166"/>
      <c r="NDI8" s="166"/>
      <c r="NDJ8" s="166"/>
      <c r="NDK8" s="166"/>
      <c r="NDL8" s="166"/>
      <c r="NDM8" s="166"/>
      <c r="NDN8" s="166"/>
      <c r="NDO8" s="166"/>
      <c r="NDP8" s="166"/>
      <c r="NDQ8" s="166"/>
      <c r="NDR8" s="166"/>
      <c r="NDS8" s="166"/>
      <c r="NDT8" s="166"/>
      <c r="NDU8" s="166"/>
      <c r="NDV8" s="166"/>
      <c r="NDW8" s="166"/>
      <c r="NDX8" s="166"/>
      <c r="NDY8" s="166"/>
      <c r="NDZ8" s="166"/>
      <c r="NEA8" s="166"/>
      <c r="NEB8" s="166"/>
      <c r="NEC8" s="166"/>
      <c r="NED8" s="166"/>
      <c r="NEE8" s="166"/>
      <c r="NEF8" s="166"/>
      <c r="NEG8" s="166"/>
      <c r="NEH8" s="166"/>
      <c r="NEI8" s="166"/>
      <c r="NEJ8" s="166"/>
      <c r="NEK8" s="166"/>
      <c r="NEL8" s="166"/>
      <c r="NEM8" s="166"/>
      <c r="NEN8" s="166"/>
      <c r="NEO8" s="166"/>
      <c r="NEP8" s="166"/>
      <c r="NEQ8" s="166"/>
      <c r="NER8" s="166"/>
      <c r="NES8" s="166"/>
      <c r="NET8" s="166"/>
      <c r="NEU8" s="166"/>
      <c r="NEV8" s="166"/>
      <c r="NEW8" s="166"/>
      <c r="NEX8" s="166"/>
      <c r="NEY8" s="166"/>
      <c r="NEZ8" s="166"/>
      <c r="NFA8" s="166"/>
      <c r="NFB8" s="166"/>
      <c r="NFC8" s="166"/>
      <c r="NFD8" s="166"/>
      <c r="NFE8" s="166"/>
      <c r="NFF8" s="166"/>
      <c r="NFG8" s="166"/>
      <c r="NFH8" s="166"/>
      <c r="NFI8" s="166"/>
      <c r="NFJ8" s="166"/>
      <c r="NFK8" s="166"/>
      <c r="NFL8" s="166"/>
      <c r="NFM8" s="166"/>
      <c r="NFN8" s="166"/>
      <c r="NFO8" s="166"/>
      <c r="NFP8" s="166"/>
      <c r="NFQ8" s="166"/>
      <c r="NFR8" s="166"/>
      <c r="NFS8" s="166"/>
      <c r="NFT8" s="166"/>
      <c r="NFU8" s="166"/>
      <c r="NFV8" s="166"/>
      <c r="NFW8" s="166"/>
      <c r="NFX8" s="166"/>
      <c r="NFY8" s="166"/>
      <c r="NFZ8" s="166"/>
      <c r="NGA8" s="166"/>
      <c r="NGB8" s="166"/>
      <c r="NGC8" s="166"/>
      <c r="NGD8" s="166"/>
      <c r="NGE8" s="166"/>
      <c r="NGF8" s="166"/>
      <c r="NGG8" s="166"/>
      <c r="NGH8" s="166"/>
      <c r="NGI8" s="166"/>
      <c r="NGJ8" s="166"/>
      <c r="NGK8" s="166"/>
      <c r="NGL8" s="166"/>
      <c r="NGM8" s="166"/>
      <c r="NGN8" s="166"/>
      <c r="NGO8" s="166"/>
      <c r="NGP8" s="166"/>
      <c r="NGQ8" s="166"/>
      <c r="NGR8" s="166"/>
      <c r="NGS8" s="166"/>
      <c r="NGT8" s="166"/>
      <c r="NGU8" s="166"/>
      <c r="NGV8" s="166"/>
      <c r="NGW8" s="166"/>
      <c r="NGX8" s="166"/>
      <c r="NGY8" s="166"/>
      <c r="NGZ8" s="166"/>
      <c r="NHA8" s="166"/>
      <c r="NHB8" s="166"/>
      <c r="NHC8" s="166"/>
      <c r="NHD8" s="166"/>
      <c r="NHE8" s="166"/>
      <c r="NHF8" s="166"/>
      <c r="NHG8" s="166"/>
      <c r="NHH8" s="166"/>
      <c r="NHI8" s="166"/>
      <c r="NHJ8" s="166"/>
      <c r="NHK8" s="166"/>
      <c r="NHL8" s="166"/>
      <c r="NHM8" s="166"/>
      <c r="NHN8" s="166"/>
      <c r="NHO8" s="166"/>
      <c r="NHP8" s="166"/>
      <c r="NHQ8" s="166"/>
      <c r="NHR8" s="166"/>
      <c r="NHS8" s="166"/>
      <c r="NHT8" s="166"/>
      <c r="NHU8" s="166"/>
      <c r="NHV8" s="166"/>
      <c r="NHW8" s="166"/>
      <c r="NHX8" s="166"/>
      <c r="NHY8" s="166"/>
      <c r="NHZ8" s="166"/>
      <c r="NIA8" s="166"/>
      <c r="NIB8" s="166"/>
      <c r="NIC8" s="166"/>
      <c r="NID8" s="166"/>
      <c r="NIE8" s="166"/>
      <c r="NIF8" s="166"/>
      <c r="NIG8" s="166"/>
      <c r="NIH8" s="166"/>
      <c r="NII8" s="166"/>
      <c r="NIJ8" s="166"/>
      <c r="NIK8" s="166"/>
      <c r="NIL8" s="166"/>
      <c r="NIM8" s="166"/>
      <c r="NIN8" s="166"/>
      <c r="NIO8" s="166"/>
      <c r="NIP8" s="166"/>
      <c r="NIQ8" s="166"/>
      <c r="NIR8" s="166"/>
      <c r="NIS8" s="166"/>
      <c r="NIT8" s="166"/>
      <c r="NIU8" s="166"/>
      <c r="NIV8" s="166"/>
      <c r="NIW8" s="166"/>
      <c r="NIX8" s="166"/>
      <c r="NIY8" s="166"/>
      <c r="NIZ8" s="166"/>
      <c r="NJA8" s="166"/>
      <c r="NJB8" s="166"/>
      <c r="NJC8" s="166"/>
      <c r="NJD8" s="166"/>
      <c r="NJE8" s="166"/>
      <c r="NJF8" s="166"/>
      <c r="NJG8" s="166"/>
      <c r="NJH8" s="166"/>
      <c r="NJI8" s="166"/>
      <c r="NJJ8" s="166"/>
      <c r="NJK8" s="166"/>
      <c r="NJL8" s="166"/>
      <c r="NJM8" s="166"/>
      <c r="NJN8" s="166"/>
      <c r="NJO8" s="166"/>
      <c r="NJP8" s="166"/>
      <c r="NJQ8" s="166"/>
      <c r="NJR8" s="166"/>
      <c r="NJS8" s="166"/>
      <c r="NJT8" s="166"/>
      <c r="NJU8" s="166"/>
      <c r="NJV8" s="166"/>
      <c r="NJW8" s="166"/>
      <c r="NJX8" s="166"/>
      <c r="NJY8" s="166"/>
      <c r="NJZ8" s="166"/>
      <c r="NKA8" s="166"/>
      <c r="NKB8" s="166"/>
      <c r="NKC8" s="166"/>
      <c r="NKD8" s="166"/>
      <c r="NKE8" s="166"/>
      <c r="NKF8" s="166"/>
      <c r="NKG8" s="166"/>
      <c r="NKH8" s="166"/>
      <c r="NKI8" s="166"/>
      <c r="NKJ8" s="166"/>
      <c r="NKK8" s="166"/>
      <c r="NKL8" s="166"/>
      <c r="NKM8" s="166"/>
      <c r="NKN8" s="166"/>
      <c r="NKO8" s="166"/>
      <c r="NKP8" s="166"/>
      <c r="NKQ8" s="166"/>
      <c r="NKR8" s="166"/>
      <c r="NKS8" s="166"/>
      <c r="NKT8" s="166"/>
      <c r="NKU8" s="166"/>
      <c r="NKV8" s="166"/>
      <c r="NKW8" s="166"/>
      <c r="NKX8" s="166"/>
      <c r="NKY8" s="166"/>
      <c r="NKZ8" s="166"/>
      <c r="NLA8" s="166"/>
      <c r="NLB8" s="166"/>
      <c r="NLC8" s="166"/>
      <c r="NLD8" s="166"/>
      <c r="NLE8" s="166"/>
      <c r="NLF8" s="166"/>
      <c r="NLG8" s="166"/>
      <c r="NLH8" s="166"/>
      <c r="NLI8" s="166"/>
      <c r="NLJ8" s="166"/>
      <c r="NLK8" s="166"/>
      <c r="NLL8" s="166"/>
      <c r="NLM8" s="166"/>
      <c r="NLN8" s="166"/>
      <c r="NLO8" s="166"/>
      <c r="NLP8" s="166"/>
      <c r="NLQ8" s="166"/>
      <c r="NLR8" s="166"/>
      <c r="NLS8" s="166"/>
      <c r="NLT8" s="166"/>
      <c r="NLU8" s="166"/>
      <c r="NLV8" s="166"/>
      <c r="NLW8" s="166"/>
      <c r="NLX8" s="166"/>
      <c r="NLY8" s="166"/>
      <c r="NLZ8" s="166"/>
      <c r="NMA8" s="166"/>
      <c r="NMB8" s="166"/>
      <c r="NMC8" s="166"/>
      <c r="NMD8" s="166"/>
      <c r="NME8" s="166"/>
      <c r="NMF8" s="166"/>
      <c r="NMG8" s="166"/>
      <c r="NMH8" s="166"/>
      <c r="NMI8" s="166"/>
      <c r="NMJ8" s="166"/>
      <c r="NMK8" s="166"/>
      <c r="NML8" s="166"/>
      <c r="NMM8" s="166"/>
      <c r="NMN8" s="166"/>
      <c r="NMO8" s="166"/>
      <c r="NMP8" s="166"/>
      <c r="NMQ8" s="166"/>
      <c r="NMR8" s="166"/>
      <c r="NMS8" s="166"/>
      <c r="NMT8" s="166"/>
      <c r="NMU8" s="166"/>
      <c r="NMV8" s="166"/>
      <c r="NMW8" s="166"/>
      <c r="NMX8" s="166"/>
      <c r="NMY8" s="166"/>
      <c r="NMZ8" s="166"/>
      <c r="NNA8" s="166"/>
      <c r="NNB8" s="166"/>
      <c r="NNC8" s="166"/>
      <c r="NND8" s="166"/>
      <c r="NNE8" s="166"/>
      <c r="NNF8" s="166"/>
      <c r="NNG8" s="166"/>
      <c r="NNH8" s="166"/>
      <c r="NNI8" s="166"/>
      <c r="NNJ8" s="166"/>
      <c r="NNK8" s="166"/>
      <c r="NNL8" s="166"/>
      <c r="NNM8" s="166"/>
      <c r="NNN8" s="166"/>
      <c r="NNO8" s="166"/>
      <c r="NNP8" s="166"/>
      <c r="NNQ8" s="166"/>
      <c r="NNR8" s="166"/>
      <c r="NNS8" s="166"/>
      <c r="NNT8" s="166"/>
      <c r="NNU8" s="166"/>
      <c r="NNV8" s="166"/>
      <c r="NNW8" s="166"/>
      <c r="NNX8" s="166"/>
      <c r="NNY8" s="166"/>
      <c r="NNZ8" s="166"/>
      <c r="NOA8" s="166"/>
      <c r="NOB8" s="166"/>
      <c r="NOC8" s="166"/>
      <c r="NOD8" s="166"/>
      <c r="NOE8" s="166"/>
      <c r="NOF8" s="166"/>
      <c r="NOG8" s="166"/>
      <c r="NOH8" s="166"/>
      <c r="NOI8" s="166"/>
      <c r="NOJ8" s="166"/>
      <c r="NOK8" s="166"/>
      <c r="NOL8" s="166"/>
      <c r="NOM8" s="166"/>
      <c r="NON8" s="166"/>
      <c r="NOO8" s="166"/>
      <c r="NOP8" s="166"/>
      <c r="NOQ8" s="166"/>
      <c r="NOR8" s="166"/>
      <c r="NOS8" s="166"/>
      <c r="NOT8" s="166"/>
      <c r="NOU8" s="166"/>
      <c r="NOV8" s="166"/>
      <c r="NOW8" s="166"/>
      <c r="NOX8" s="166"/>
      <c r="NOY8" s="166"/>
      <c r="NOZ8" s="166"/>
      <c r="NPA8" s="166"/>
      <c r="NPB8" s="166"/>
      <c r="NPC8" s="166"/>
      <c r="NPD8" s="166"/>
      <c r="NPE8" s="166"/>
      <c r="NPF8" s="166"/>
      <c r="NPG8" s="166"/>
      <c r="NPH8" s="166"/>
      <c r="NPI8" s="166"/>
      <c r="NPJ8" s="166"/>
      <c r="NPK8" s="166"/>
      <c r="NPL8" s="166"/>
      <c r="NPM8" s="166"/>
      <c r="NPN8" s="166"/>
      <c r="NPO8" s="166"/>
      <c r="NPP8" s="166"/>
      <c r="NPQ8" s="166"/>
      <c r="NPR8" s="166"/>
      <c r="NPS8" s="166"/>
      <c r="NPT8" s="166"/>
      <c r="NPU8" s="166"/>
      <c r="NPV8" s="166"/>
      <c r="NPW8" s="166"/>
      <c r="NPX8" s="166"/>
      <c r="NPY8" s="166"/>
      <c r="NPZ8" s="166"/>
      <c r="NQA8" s="166"/>
      <c r="NQB8" s="166"/>
      <c r="NQC8" s="166"/>
      <c r="NQD8" s="166"/>
      <c r="NQE8" s="166"/>
      <c r="NQF8" s="166"/>
      <c r="NQG8" s="166"/>
      <c r="NQH8" s="166"/>
      <c r="NQI8" s="166"/>
      <c r="NQJ8" s="166"/>
      <c r="NQK8" s="166"/>
      <c r="NQL8" s="166"/>
      <c r="NQM8" s="166"/>
      <c r="NQN8" s="166"/>
      <c r="NQO8" s="166"/>
      <c r="NQP8" s="166"/>
      <c r="NQQ8" s="166"/>
      <c r="NQR8" s="166"/>
      <c r="NQS8" s="166"/>
      <c r="NQT8" s="166"/>
      <c r="NQU8" s="166"/>
      <c r="NQV8" s="166"/>
      <c r="NQW8" s="166"/>
      <c r="NQX8" s="166"/>
      <c r="NQY8" s="166"/>
      <c r="NQZ8" s="166"/>
      <c r="NRA8" s="166"/>
      <c r="NRB8" s="166"/>
      <c r="NRC8" s="166"/>
      <c r="NRD8" s="166"/>
      <c r="NRE8" s="166"/>
      <c r="NRF8" s="166"/>
      <c r="NRG8" s="166"/>
      <c r="NRH8" s="166"/>
      <c r="NRI8" s="166"/>
      <c r="NRJ8" s="166"/>
      <c r="NRK8" s="166"/>
      <c r="NRL8" s="166"/>
      <c r="NRM8" s="166"/>
      <c r="NRN8" s="166"/>
      <c r="NRO8" s="166"/>
      <c r="NRP8" s="166"/>
      <c r="NRQ8" s="166"/>
      <c r="NRR8" s="166"/>
      <c r="NRS8" s="166"/>
      <c r="NRT8" s="166"/>
      <c r="NRU8" s="166"/>
      <c r="NRV8" s="166"/>
      <c r="NRW8" s="166"/>
      <c r="NRX8" s="166"/>
      <c r="NRY8" s="166"/>
      <c r="NRZ8" s="166"/>
      <c r="NSA8" s="166"/>
      <c r="NSB8" s="166"/>
      <c r="NSC8" s="166"/>
      <c r="NSD8" s="166"/>
      <c r="NSE8" s="166"/>
      <c r="NSF8" s="166"/>
      <c r="NSG8" s="166"/>
      <c r="NSH8" s="166"/>
      <c r="NSI8" s="166"/>
      <c r="NSJ8" s="166"/>
      <c r="NSK8" s="166"/>
      <c r="NSL8" s="166"/>
      <c r="NSM8" s="166"/>
      <c r="NSN8" s="166"/>
      <c r="NSO8" s="166"/>
      <c r="NSP8" s="166"/>
      <c r="NSQ8" s="166"/>
      <c r="NSR8" s="166"/>
      <c r="NSS8" s="166"/>
      <c r="NST8" s="166"/>
      <c r="NSU8" s="166"/>
      <c r="NSV8" s="166"/>
      <c r="NSW8" s="166"/>
      <c r="NSX8" s="166"/>
      <c r="NSY8" s="166"/>
      <c r="NSZ8" s="166"/>
      <c r="NTA8" s="166"/>
      <c r="NTB8" s="166"/>
      <c r="NTC8" s="166"/>
      <c r="NTD8" s="166"/>
      <c r="NTE8" s="166"/>
      <c r="NTF8" s="166"/>
      <c r="NTG8" s="166"/>
      <c r="NTH8" s="166"/>
      <c r="NTI8" s="166"/>
      <c r="NTJ8" s="166"/>
      <c r="NTK8" s="166"/>
      <c r="NTL8" s="166"/>
      <c r="NTM8" s="166"/>
      <c r="NTN8" s="166"/>
      <c r="NTO8" s="166"/>
      <c r="NTP8" s="166"/>
      <c r="NTQ8" s="166"/>
      <c r="NTR8" s="166"/>
      <c r="NTS8" s="166"/>
      <c r="NTT8" s="166"/>
      <c r="NTU8" s="166"/>
      <c r="NTV8" s="166"/>
      <c r="NTW8" s="166"/>
      <c r="NTX8" s="166"/>
      <c r="NTY8" s="166"/>
      <c r="NTZ8" s="166"/>
      <c r="NUA8" s="166"/>
      <c r="NUB8" s="166"/>
      <c r="NUC8" s="166"/>
      <c r="NUD8" s="166"/>
      <c r="NUE8" s="166"/>
      <c r="NUF8" s="166"/>
      <c r="NUG8" s="166"/>
      <c r="NUH8" s="166"/>
      <c r="NUI8" s="166"/>
      <c r="NUJ8" s="166"/>
      <c r="NUK8" s="166"/>
      <c r="NUL8" s="166"/>
      <c r="NUM8" s="166"/>
      <c r="NUN8" s="166"/>
      <c r="NUO8" s="166"/>
      <c r="NUP8" s="166"/>
      <c r="NUQ8" s="166"/>
      <c r="NUR8" s="166"/>
      <c r="NUS8" s="166"/>
      <c r="NUT8" s="166"/>
      <c r="NUU8" s="166"/>
      <c r="NUV8" s="166"/>
      <c r="NUW8" s="166"/>
      <c r="NUX8" s="166"/>
      <c r="NUY8" s="166"/>
      <c r="NUZ8" s="166"/>
      <c r="NVA8" s="166"/>
      <c r="NVB8" s="166"/>
      <c r="NVC8" s="166"/>
      <c r="NVD8" s="166"/>
      <c r="NVE8" s="166"/>
      <c r="NVF8" s="166"/>
      <c r="NVG8" s="166"/>
      <c r="NVH8" s="166"/>
      <c r="NVI8" s="166"/>
      <c r="NVJ8" s="166"/>
      <c r="NVK8" s="166"/>
      <c r="NVL8" s="166"/>
      <c r="NVM8" s="166"/>
      <c r="NVN8" s="166"/>
      <c r="NVO8" s="166"/>
      <c r="NVP8" s="166"/>
      <c r="NVQ8" s="166"/>
      <c r="NVR8" s="166"/>
      <c r="NVS8" s="166"/>
      <c r="NVT8" s="166"/>
      <c r="NVU8" s="166"/>
      <c r="NVV8" s="166"/>
      <c r="NVW8" s="166"/>
      <c r="NVX8" s="166"/>
      <c r="NVY8" s="166"/>
      <c r="NVZ8" s="166"/>
      <c r="NWA8" s="166"/>
      <c r="NWB8" s="166"/>
      <c r="NWC8" s="166"/>
      <c r="NWD8" s="166"/>
      <c r="NWE8" s="166"/>
      <c r="NWF8" s="166"/>
      <c r="NWG8" s="166"/>
      <c r="NWH8" s="166"/>
      <c r="NWI8" s="166"/>
      <c r="NWJ8" s="166"/>
      <c r="NWK8" s="166"/>
      <c r="NWL8" s="166"/>
      <c r="NWM8" s="166"/>
      <c r="NWN8" s="166"/>
      <c r="NWO8" s="166"/>
      <c r="NWP8" s="166"/>
      <c r="NWQ8" s="166"/>
      <c r="NWR8" s="166"/>
      <c r="NWS8" s="166"/>
      <c r="NWT8" s="166"/>
      <c r="NWU8" s="166"/>
      <c r="NWV8" s="166"/>
      <c r="NWW8" s="166"/>
      <c r="NWX8" s="166"/>
      <c r="NWY8" s="166"/>
      <c r="NWZ8" s="166"/>
      <c r="NXA8" s="166"/>
      <c r="NXB8" s="166"/>
      <c r="NXC8" s="166"/>
      <c r="NXD8" s="166"/>
      <c r="NXE8" s="166"/>
      <c r="NXF8" s="166"/>
      <c r="NXG8" s="166"/>
      <c r="NXH8" s="166"/>
      <c r="NXI8" s="166"/>
      <c r="NXJ8" s="166"/>
      <c r="NXK8" s="166"/>
      <c r="NXL8" s="166"/>
      <c r="NXM8" s="166"/>
      <c r="NXN8" s="166"/>
      <c r="NXO8" s="166"/>
      <c r="NXP8" s="166"/>
      <c r="NXQ8" s="166"/>
      <c r="NXR8" s="166"/>
      <c r="NXS8" s="166"/>
      <c r="NXT8" s="166"/>
      <c r="NXU8" s="166"/>
      <c r="NXV8" s="166"/>
      <c r="NXW8" s="166"/>
      <c r="NXX8" s="166"/>
      <c r="NXY8" s="166"/>
      <c r="NXZ8" s="166"/>
      <c r="NYA8" s="166"/>
      <c r="NYB8" s="166"/>
      <c r="NYC8" s="166"/>
      <c r="NYD8" s="166"/>
      <c r="NYE8" s="166"/>
      <c r="NYF8" s="166"/>
      <c r="NYG8" s="166"/>
      <c r="NYH8" s="166"/>
      <c r="NYI8" s="166"/>
      <c r="NYJ8" s="166"/>
      <c r="NYK8" s="166"/>
      <c r="NYL8" s="166"/>
      <c r="NYM8" s="166"/>
      <c r="NYN8" s="166"/>
      <c r="NYO8" s="166"/>
      <c r="NYP8" s="166"/>
      <c r="NYQ8" s="166"/>
      <c r="NYR8" s="166"/>
      <c r="NYS8" s="166"/>
      <c r="NYT8" s="166"/>
      <c r="NYU8" s="166"/>
      <c r="NYV8" s="166"/>
      <c r="NYW8" s="166"/>
      <c r="NYX8" s="166"/>
      <c r="NYY8" s="166"/>
      <c r="NYZ8" s="166"/>
      <c r="NZA8" s="166"/>
      <c r="NZB8" s="166"/>
      <c r="NZC8" s="166"/>
      <c r="NZD8" s="166"/>
      <c r="NZE8" s="166"/>
      <c r="NZF8" s="166"/>
      <c r="NZG8" s="166"/>
      <c r="NZH8" s="166"/>
      <c r="NZI8" s="166"/>
      <c r="NZJ8" s="166"/>
      <c r="NZK8" s="166"/>
      <c r="NZL8" s="166"/>
      <c r="NZM8" s="166"/>
      <c r="NZN8" s="166"/>
      <c r="NZO8" s="166"/>
      <c r="NZP8" s="166"/>
      <c r="NZQ8" s="166"/>
      <c r="NZR8" s="166"/>
      <c r="NZS8" s="166"/>
      <c r="NZT8" s="166"/>
      <c r="NZU8" s="166"/>
      <c r="NZV8" s="166"/>
      <c r="NZW8" s="166"/>
      <c r="NZX8" s="166"/>
      <c r="NZY8" s="166"/>
      <c r="NZZ8" s="166"/>
      <c r="OAA8" s="166"/>
      <c r="OAB8" s="166"/>
      <c r="OAC8" s="166"/>
      <c r="OAD8" s="166"/>
      <c r="OAE8" s="166"/>
      <c r="OAF8" s="166"/>
      <c r="OAG8" s="166"/>
      <c r="OAH8" s="166"/>
      <c r="OAI8" s="166"/>
      <c r="OAJ8" s="166"/>
      <c r="OAK8" s="166"/>
      <c r="OAL8" s="166"/>
      <c r="OAM8" s="166"/>
      <c r="OAN8" s="166"/>
      <c r="OAO8" s="166"/>
      <c r="OAP8" s="166"/>
      <c r="OAQ8" s="166"/>
      <c r="OAR8" s="166"/>
      <c r="OAS8" s="166"/>
      <c r="OAT8" s="166"/>
      <c r="OAU8" s="166"/>
      <c r="OAV8" s="166"/>
      <c r="OAW8" s="166"/>
      <c r="OAX8" s="166"/>
      <c r="OAY8" s="166"/>
      <c r="OAZ8" s="166"/>
      <c r="OBA8" s="166"/>
      <c r="OBB8" s="166"/>
      <c r="OBC8" s="166"/>
      <c r="OBD8" s="166"/>
      <c r="OBE8" s="166"/>
      <c r="OBF8" s="166"/>
      <c r="OBG8" s="166"/>
      <c r="OBH8" s="166"/>
      <c r="OBI8" s="166"/>
      <c r="OBJ8" s="166"/>
      <c r="OBK8" s="166"/>
      <c r="OBL8" s="166"/>
      <c r="OBM8" s="166"/>
      <c r="OBN8" s="166"/>
      <c r="OBO8" s="166"/>
      <c r="OBP8" s="166"/>
      <c r="OBQ8" s="166"/>
      <c r="OBR8" s="166"/>
      <c r="OBS8" s="166"/>
      <c r="OBT8" s="166"/>
      <c r="OBU8" s="166"/>
      <c r="OBV8" s="166"/>
      <c r="OBW8" s="166"/>
      <c r="OBX8" s="166"/>
      <c r="OBY8" s="166"/>
      <c r="OBZ8" s="166"/>
      <c r="OCA8" s="166"/>
      <c r="OCB8" s="166"/>
      <c r="OCC8" s="166"/>
      <c r="OCD8" s="166"/>
      <c r="OCE8" s="166"/>
      <c r="OCF8" s="166"/>
      <c r="OCG8" s="166"/>
      <c r="OCH8" s="166"/>
      <c r="OCI8" s="166"/>
      <c r="OCJ8" s="166"/>
      <c r="OCK8" s="166"/>
      <c r="OCL8" s="166"/>
      <c r="OCM8" s="166"/>
      <c r="OCN8" s="166"/>
      <c r="OCO8" s="166"/>
      <c r="OCP8" s="166"/>
      <c r="OCQ8" s="166"/>
      <c r="OCR8" s="166"/>
      <c r="OCS8" s="166"/>
      <c r="OCT8" s="166"/>
      <c r="OCU8" s="166"/>
      <c r="OCV8" s="166"/>
      <c r="OCW8" s="166"/>
      <c r="OCX8" s="166"/>
      <c r="OCY8" s="166"/>
      <c r="OCZ8" s="166"/>
      <c r="ODA8" s="166"/>
      <c r="ODB8" s="166"/>
      <c r="ODC8" s="166"/>
      <c r="ODD8" s="166"/>
      <c r="ODE8" s="166"/>
      <c r="ODF8" s="166"/>
      <c r="ODG8" s="166"/>
      <c r="ODH8" s="166"/>
      <c r="ODI8" s="166"/>
      <c r="ODJ8" s="166"/>
      <c r="ODK8" s="166"/>
      <c r="ODL8" s="166"/>
      <c r="ODM8" s="166"/>
      <c r="ODN8" s="166"/>
      <c r="ODO8" s="166"/>
      <c r="ODP8" s="166"/>
      <c r="ODQ8" s="166"/>
      <c r="ODR8" s="166"/>
      <c r="ODS8" s="166"/>
      <c r="ODT8" s="166"/>
      <c r="ODU8" s="166"/>
      <c r="ODV8" s="166"/>
      <c r="ODW8" s="166"/>
      <c r="ODX8" s="166"/>
      <c r="ODY8" s="166"/>
      <c r="ODZ8" s="166"/>
      <c r="OEA8" s="166"/>
      <c r="OEB8" s="166"/>
      <c r="OEC8" s="166"/>
      <c r="OED8" s="166"/>
      <c r="OEE8" s="166"/>
      <c r="OEF8" s="166"/>
      <c r="OEG8" s="166"/>
      <c r="OEH8" s="166"/>
      <c r="OEI8" s="166"/>
      <c r="OEJ8" s="166"/>
      <c r="OEK8" s="166"/>
      <c r="OEL8" s="166"/>
      <c r="OEM8" s="166"/>
      <c r="OEN8" s="166"/>
      <c r="OEO8" s="166"/>
      <c r="OEP8" s="166"/>
      <c r="OEQ8" s="166"/>
      <c r="OER8" s="166"/>
      <c r="OES8" s="166"/>
      <c r="OET8" s="166"/>
      <c r="OEU8" s="166"/>
      <c r="OEV8" s="166"/>
      <c r="OEW8" s="166"/>
      <c r="OEX8" s="166"/>
      <c r="OEY8" s="166"/>
      <c r="OEZ8" s="166"/>
      <c r="OFA8" s="166"/>
      <c r="OFB8" s="166"/>
      <c r="OFC8" s="166"/>
      <c r="OFD8" s="166"/>
      <c r="OFE8" s="166"/>
      <c r="OFF8" s="166"/>
      <c r="OFG8" s="166"/>
      <c r="OFH8" s="166"/>
      <c r="OFI8" s="166"/>
      <c r="OFJ8" s="166"/>
      <c r="OFK8" s="166"/>
      <c r="OFL8" s="166"/>
      <c r="OFM8" s="166"/>
      <c r="OFN8" s="166"/>
      <c r="OFO8" s="166"/>
      <c r="OFP8" s="166"/>
      <c r="OFQ8" s="166"/>
      <c r="OFR8" s="166"/>
      <c r="OFS8" s="166"/>
      <c r="OFT8" s="166"/>
      <c r="OFU8" s="166"/>
      <c r="OFV8" s="166"/>
      <c r="OFW8" s="166"/>
      <c r="OFX8" s="166"/>
      <c r="OFY8" s="166"/>
      <c r="OFZ8" s="166"/>
      <c r="OGA8" s="166"/>
      <c r="OGB8" s="166"/>
      <c r="OGC8" s="166"/>
      <c r="OGD8" s="166"/>
      <c r="OGE8" s="166"/>
      <c r="OGF8" s="166"/>
      <c r="OGG8" s="166"/>
      <c r="OGH8" s="166"/>
      <c r="OGI8" s="166"/>
      <c r="OGJ8" s="166"/>
      <c r="OGK8" s="166"/>
      <c r="OGL8" s="166"/>
      <c r="OGM8" s="166"/>
      <c r="OGN8" s="166"/>
      <c r="OGO8" s="166"/>
      <c r="OGP8" s="166"/>
      <c r="OGQ8" s="166"/>
      <c r="OGR8" s="166"/>
      <c r="OGS8" s="166"/>
      <c r="OGT8" s="166"/>
      <c r="OGU8" s="166"/>
      <c r="OGV8" s="166"/>
      <c r="OGW8" s="166"/>
      <c r="OGX8" s="166"/>
      <c r="OGY8" s="166"/>
      <c r="OGZ8" s="166"/>
      <c r="OHA8" s="166"/>
      <c r="OHB8" s="166"/>
      <c r="OHC8" s="166"/>
      <c r="OHD8" s="166"/>
      <c r="OHE8" s="166"/>
      <c r="OHF8" s="166"/>
      <c r="OHG8" s="166"/>
      <c r="OHH8" s="166"/>
      <c r="OHI8" s="166"/>
      <c r="OHJ8" s="166"/>
      <c r="OHK8" s="166"/>
      <c r="OHL8" s="166"/>
      <c r="OHM8" s="166"/>
      <c r="OHN8" s="166"/>
      <c r="OHO8" s="166"/>
      <c r="OHP8" s="166"/>
      <c r="OHQ8" s="166"/>
      <c r="OHR8" s="166"/>
      <c r="OHS8" s="166"/>
      <c r="OHT8" s="166"/>
      <c r="OHU8" s="166"/>
      <c r="OHV8" s="166"/>
      <c r="OHW8" s="166"/>
      <c r="OHX8" s="166"/>
      <c r="OHY8" s="166"/>
      <c r="OHZ8" s="166"/>
      <c r="OIA8" s="166"/>
      <c r="OIB8" s="166"/>
      <c r="OIC8" s="166"/>
      <c r="OID8" s="166"/>
      <c r="OIE8" s="166"/>
      <c r="OIF8" s="166"/>
      <c r="OIG8" s="166"/>
      <c r="OIH8" s="166"/>
      <c r="OII8" s="166"/>
      <c r="OIJ8" s="166"/>
      <c r="OIK8" s="166"/>
      <c r="OIL8" s="166"/>
      <c r="OIM8" s="166"/>
      <c r="OIN8" s="166"/>
      <c r="OIO8" s="166"/>
      <c r="OIP8" s="166"/>
      <c r="OIQ8" s="166"/>
      <c r="OIR8" s="166"/>
      <c r="OIS8" s="166"/>
      <c r="OIT8" s="166"/>
      <c r="OIU8" s="166"/>
      <c r="OIV8" s="166"/>
      <c r="OIW8" s="166"/>
      <c r="OIX8" s="166"/>
      <c r="OIY8" s="166"/>
      <c r="OIZ8" s="166"/>
      <c r="OJA8" s="166"/>
      <c r="OJB8" s="166"/>
      <c r="OJC8" s="166"/>
      <c r="OJD8" s="166"/>
      <c r="OJE8" s="166"/>
      <c r="OJF8" s="166"/>
      <c r="OJG8" s="166"/>
      <c r="OJH8" s="166"/>
      <c r="OJI8" s="166"/>
      <c r="OJJ8" s="166"/>
      <c r="OJK8" s="166"/>
      <c r="OJL8" s="166"/>
      <c r="OJM8" s="166"/>
      <c r="OJN8" s="166"/>
      <c r="OJO8" s="166"/>
      <c r="OJP8" s="166"/>
      <c r="OJQ8" s="166"/>
      <c r="OJR8" s="166"/>
      <c r="OJS8" s="166"/>
      <c r="OJT8" s="166"/>
      <c r="OJU8" s="166"/>
      <c r="OJV8" s="166"/>
      <c r="OJW8" s="166"/>
      <c r="OJX8" s="166"/>
      <c r="OJY8" s="166"/>
      <c r="OJZ8" s="166"/>
      <c r="OKA8" s="166"/>
      <c r="OKB8" s="166"/>
      <c r="OKC8" s="166"/>
      <c r="OKD8" s="166"/>
      <c r="OKE8" s="166"/>
      <c r="OKF8" s="166"/>
      <c r="OKG8" s="166"/>
      <c r="OKH8" s="166"/>
      <c r="OKI8" s="166"/>
      <c r="OKJ8" s="166"/>
      <c r="OKK8" s="166"/>
      <c r="OKL8" s="166"/>
      <c r="OKM8" s="166"/>
      <c r="OKN8" s="166"/>
      <c r="OKO8" s="166"/>
      <c r="OKP8" s="166"/>
      <c r="OKQ8" s="166"/>
      <c r="OKR8" s="166"/>
      <c r="OKS8" s="166"/>
      <c r="OKT8" s="166"/>
      <c r="OKU8" s="166"/>
      <c r="OKV8" s="166"/>
      <c r="OKW8" s="166"/>
      <c r="OKX8" s="166"/>
      <c r="OKY8" s="166"/>
      <c r="OKZ8" s="166"/>
      <c r="OLA8" s="166"/>
      <c r="OLB8" s="166"/>
      <c r="OLC8" s="166"/>
      <c r="OLD8" s="166"/>
      <c r="OLE8" s="166"/>
      <c r="OLF8" s="166"/>
      <c r="OLG8" s="166"/>
      <c r="OLH8" s="166"/>
      <c r="OLI8" s="166"/>
      <c r="OLJ8" s="166"/>
      <c r="OLK8" s="166"/>
      <c r="OLL8" s="166"/>
      <c r="OLM8" s="166"/>
      <c r="OLN8" s="166"/>
      <c r="OLO8" s="166"/>
      <c r="OLP8" s="166"/>
      <c r="OLQ8" s="166"/>
      <c r="OLR8" s="166"/>
      <c r="OLS8" s="166"/>
      <c r="OLT8" s="166"/>
      <c r="OLU8" s="166"/>
      <c r="OLV8" s="166"/>
      <c r="OLW8" s="166"/>
      <c r="OLX8" s="166"/>
      <c r="OLY8" s="166"/>
      <c r="OLZ8" s="166"/>
      <c r="OMA8" s="166"/>
      <c r="OMB8" s="166"/>
      <c r="OMC8" s="166"/>
      <c r="OMD8" s="166"/>
      <c r="OME8" s="166"/>
      <c r="OMF8" s="166"/>
      <c r="OMG8" s="166"/>
      <c r="OMH8" s="166"/>
      <c r="OMI8" s="166"/>
      <c r="OMJ8" s="166"/>
      <c r="OMK8" s="166"/>
      <c r="OML8" s="166"/>
      <c r="OMM8" s="166"/>
      <c r="OMN8" s="166"/>
      <c r="OMO8" s="166"/>
      <c r="OMP8" s="166"/>
      <c r="OMQ8" s="166"/>
      <c r="OMR8" s="166"/>
      <c r="OMS8" s="166"/>
      <c r="OMT8" s="166"/>
      <c r="OMU8" s="166"/>
      <c r="OMV8" s="166"/>
      <c r="OMW8" s="166"/>
      <c r="OMX8" s="166"/>
      <c r="OMY8" s="166"/>
      <c r="OMZ8" s="166"/>
      <c r="ONA8" s="166"/>
      <c r="ONB8" s="166"/>
      <c r="ONC8" s="166"/>
      <c r="OND8" s="166"/>
      <c r="ONE8" s="166"/>
      <c r="ONF8" s="166"/>
      <c r="ONG8" s="166"/>
      <c r="ONH8" s="166"/>
      <c r="ONI8" s="166"/>
      <c r="ONJ8" s="166"/>
      <c r="ONK8" s="166"/>
      <c r="ONL8" s="166"/>
      <c r="ONM8" s="166"/>
      <c r="ONN8" s="166"/>
      <c r="ONO8" s="166"/>
      <c r="ONP8" s="166"/>
      <c r="ONQ8" s="166"/>
      <c r="ONR8" s="166"/>
      <c r="ONS8" s="166"/>
      <c r="ONT8" s="166"/>
      <c r="ONU8" s="166"/>
      <c r="ONV8" s="166"/>
      <c r="ONW8" s="166"/>
      <c r="ONX8" s="166"/>
      <c r="ONY8" s="166"/>
      <c r="ONZ8" s="166"/>
      <c r="OOA8" s="166"/>
      <c r="OOB8" s="166"/>
      <c r="OOC8" s="166"/>
      <c r="OOD8" s="166"/>
      <c r="OOE8" s="166"/>
      <c r="OOF8" s="166"/>
      <c r="OOG8" s="166"/>
      <c r="OOH8" s="166"/>
      <c r="OOI8" s="166"/>
      <c r="OOJ8" s="166"/>
      <c r="OOK8" s="166"/>
      <c r="OOL8" s="166"/>
      <c r="OOM8" s="166"/>
      <c r="OON8" s="166"/>
      <c r="OOO8" s="166"/>
      <c r="OOP8" s="166"/>
      <c r="OOQ8" s="166"/>
      <c r="OOR8" s="166"/>
      <c r="OOS8" s="166"/>
      <c r="OOT8" s="166"/>
      <c r="OOU8" s="166"/>
      <c r="OOV8" s="166"/>
      <c r="OOW8" s="166"/>
      <c r="OOX8" s="166"/>
      <c r="OOY8" s="166"/>
      <c r="OOZ8" s="166"/>
      <c r="OPA8" s="166"/>
      <c r="OPB8" s="166"/>
      <c r="OPC8" s="166"/>
      <c r="OPD8" s="166"/>
      <c r="OPE8" s="166"/>
      <c r="OPF8" s="166"/>
      <c r="OPG8" s="166"/>
      <c r="OPH8" s="166"/>
      <c r="OPI8" s="166"/>
      <c r="OPJ8" s="166"/>
      <c r="OPK8" s="166"/>
      <c r="OPL8" s="166"/>
      <c r="OPM8" s="166"/>
      <c r="OPN8" s="166"/>
      <c r="OPO8" s="166"/>
      <c r="OPP8" s="166"/>
      <c r="OPQ8" s="166"/>
      <c r="OPR8" s="166"/>
      <c r="OPS8" s="166"/>
      <c r="OPT8" s="166"/>
      <c r="OPU8" s="166"/>
      <c r="OPV8" s="166"/>
      <c r="OPW8" s="166"/>
      <c r="OPX8" s="166"/>
      <c r="OPY8" s="166"/>
      <c r="OPZ8" s="166"/>
      <c r="OQA8" s="166"/>
      <c r="OQB8" s="166"/>
      <c r="OQC8" s="166"/>
      <c r="OQD8" s="166"/>
      <c r="OQE8" s="166"/>
      <c r="OQF8" s="166"/>
      <c r="OQG8" s="166"/>
      <c r="OQH8" s="166"/>
      <c r="OQI8" s="166"/>
      <c r="OQJ8" s="166"/>
      <c r="OQK8" s="166"/>
      <c r="OQL8" s="166"/>
      <c r="OQM8" s="166"/>
      <c r="OQN8" s="166"/>
      <c r="OQO8" s="166"/>
      <c r="OQP8" s="166"/>
      <c r="OQQ8" s="166"/>
      <c r="OQR8" s="166"/>
      <c r="OQS8" s="166"/>
      <c r="OQT8" s="166"/>
      <c r="OQU8" s="166"/>
      <c r="OQV8" s="166"/>
      <c r="OQW8" s="166"/>
      <c r="OQX8" s="166"/>
      <c r="OQY8" s="166"/>
      <c r="OQZ8" s="166"/>
      <c r="ORA8" s="166"/>
      <c r="ORB8" s="166"/>
      <c r="ORC8" s="166"/>
      <c r="ORD8" s="166"/>
      <c r="ORE8" s="166"/>
      <c r="ORF8" s="166"/>
      <c r="ORG8" s="166"/>
      <c r="ORH8" s="166"/>
      <c r="ORI8" s="166"/>
      <c r="ORJ8" s="166"/>
      <c r="ORK8" s="166"/>
      <c r="ORL8" s="166"/>
      <c r="ORM8" s="166"/>
      <c r="ORN8" s="166"/>
      <c r="ORO8" s="166"/>
      <c r="ORP8" s="166"/>
      <c r="ORQ8" s="166"/>
      <c r="ORR8" s="166"/>
      <c r="ORS8" s="166"/>
      <c r="ORT8" s="166"/>
      <c r="ORU8" s="166"/>
      <c r="ORV8" s="166"/>
      <c r="ORW8" s="166"/>
      <c r="ORX8" s="166"/>
      <c r="ORY8" s="166"/>
      <c r="ORZ8" s="166"/>
      <c r="OSA8" s="166"/>
      <c r="OSB8" s="166"/>
      <c r="OSC8" s="166"/>
      <c r="OSD8" s="166"/>
      <c r="OSE8" s="166"/>
      <c r="OSF8" s="166"/>
      <c r="OSG8" s="166"/>
      <c r="OSH8" s="166"/>
      <c r="OSI8" s="166"/>
      <c r="OSJ8" s="166"/>
      <c r="OSK8" s="166"/>
      <c r="OSL8" s="166"/>
      <c r="OSM8" s="166"/>
      <c r="OSN8" s="166"/>
      <c r="OSO8" s="166"/>
      <c r="OSP8" s="166"/>
      <c r="OSQ8" s="166"/>
      <c r="OSR8" s="166"/>
      <c r="OSS8" s="166"/>
      <c r="OST8" s="166"/>
      <c r="OSU8" s="166"/>
      <c r="OSV8" s="166"/>
      <c r="OSW8" s="166"/>
      <c r="OSX8" s="166"/>
      <c r="OSY8" s="166"/>
      <c r="OSZ8" s="166"/>
      <c r="OTA8" s="166"/>
      <c r="OTB8" s="166"/>
      <c r="OTC8" s="166"/>
      <c r="OTD8" s="166"/>
      <c r="OTE8" s="166"/>
      <c r="OTF8" s="166"/>
      <c r="OTG8" s="166"/>
      <c r="OTH8" s="166"/>
      <c r="OTI8" s="166"/>
      <c r="OTJ8" s="166"/>
      <c r="OTK8" s="166"/>
      <c r="OTL8" s="166"/>
      <c r="OTM8" s="166"/>
      <c r="OTN8" s="166"/>
      <c r="OTO8" s="166"/>
      <c r="OTP8" s="166"/>
      <c r="OTQ8" s="166"/>
      <c r="OTR8" s="166"/>
      <c r="OTS8" s="166"/>
      <c r="OTT8" s="166"/>
      <c r="OTU8" s="166"/>
      <c r="OTV8" s="166"/>
      <c r="OTW8" s="166"/>
      <c r="OTX8" s="166"/>
      <c r="OTY8" s="166"/>
      <c r="OTZ8" s="166"/>
      <c r="OUA8" s="166"/>
      <c r="OUB8" s="166"/>
      <c r="OUC8" s="166"/>
      <c r="OUD8" s="166"/>
      <c r="OUE8" s="166"/>
      <c r="OUF8" s="166"/>
      <c r="OUG8" s="166"/>
      <c r="OUH8" s="166"/>
      <c r="OUI8" s="166"/>
      <c r="OUJ8" s="166"/>
      <c r="OUK8" s="166"/>
      <c r="OUL8" s="166"/>
      <c r="OUM8" s="166"/>
      <c r="OUN8" s="166"/>
      <c r="OUO8" s="166"/>
      <c r="OUP8" s="166"/>
      <c r="OUQ8" s="166"/>
      <c r="OUR8" s="166"/>
      <c r="OUS8" s="166"/>
      <c r="OUT8" s="166"/>
      <c r="OUU8" s="166"/>
      <c r="OUV8" s="166"/>
      <c r="OUW8" s="166"/>
      <c r="OUX8" s="166"/>
      <c r="OUY8" s="166"/>
      <c r="OUZ8" s="166"/>
      <c r="OVA8" s="166"/>
      <c r="OVB8" s="166"/>
      <c r="OVC8" s="166"/>
      <c r="OVD8" s="166"/>
      <c r="OVE8" s="166"/>
      <c r="OVF8" s="166"/>
      <c r="OVG8" s="166"/>
      <c r="OVH8" s="166"/>
      <c r="OVI8" s="166"/>
      <c r="OVJ8" s="166"/>
      <c r="OVK8" s="166"/>
      <c r="OVL8" s="166"/>
      <c r="OVM8" s="166"/>
      <c r="OVN8" s="166"/>
      <c r="OVO8" s="166"/>
      <c r="OVP8" s="166"/>
      <c r="OVQ8" s="166"/>
      <c r="OVR8" s="166"/>
      <c r="OVS8" s="166"/>
      <c r="OVT8" s="166"/>
      <c r="OVU8" s="166"/>
      <c r="OVV8" s="166"/>
      <c r="OVW8" s="166"/>
      <c r="OVX8" s="166"/>
      <c r="OVY8" s="166"/>
      <c r="OVZ8" s="166"/>
      <c r="OWA8" s="166"/>
      <c r="OWB8" s="166"/>
      <c r="OWC8" s="166"/>
      <c r="OWD8" s="166"/>
      <c r="OWE8" s="166"/>
      <c r="OWF8" s="166"/>
      <c r="OWG8" s="166"/>
      <c r="OWH8" s="166"/>
      <c r="OWI8" s="166"/>
      <c r="OWJ8" s="166"/>
      <c r="OWK8" s="166"/>
      <c r="OWL8" s="166"/>
      <c r="OWM8" s="166"/>
      <c r="OWN8" s="166"/>
      <c r="OWO8" s="166"/>
      <c r="OWP8" s="166"/>
      <c r="OWQ8" s="166"/>
      <c r="OWR8" s="166"/>
      <c r="OWS8" s="166"/>
      <c r="OWT8" s="166"/>
      <c r="OWU8" s="166"/>
      <c r="OWV8" s="166"/>
      <c r="OWW8" s="166"/>
      <c r="OWX8" s="166"/>
      <c r="OWY8" s="166"/>
      <c r="OWZ8" s="166"/>
      <c r="OXA8" s="166"/>
      <c r="OXB8" s="166"/>
      <c r="OXC8" s="166"/>
      <c r="OXD8" s="166"/>
      <c r="OXE8" s="166"/>
      <c r="OXF8" s="166"/>
      <c r="OXG8" s="166"/>
      <c r="OXH8" s="166"/>
      <c r="OXI8" s="166"/>
      <c r="OXJ8" s="166"/>
      <c r="OXK8" s="166"/>
      <c r="OXL8" s="166"/>
      <c r="OXM8" s="166"/>
      <c r="OXN8" s="166"/>
      <c r="OXO8" s="166"/>
      <c r="OXP8" s="166"/>
      <c r="OXQ8" s="166"/>
      <c r="OXR8" s="166"/>
      <c r="OXS8" s="166"/>
      <c r="OXT8" s="166"/>
      <c r="OXU8" s="166"/>
      <c r="OXV8" s="166"/>
      <c r="OXW8" s="166"/>
      <c r="OXX8" s="166"/>
      <c r="OXY8" s="166"/>
      <c r="OXZ8" s="166"/>
      <c r="OYA8" s="166"/>
      <c r="OYB8" s="166"/>
      <c r="OYC8" s="166"/>
      <c r="OYD8" s="166"/>
      <c r="OYE8" s="166"/>
      <c r="OYF8" s="166"/>
      <c r="OYG8" s="166"/>
      <c r="OYH8" s="166"/>
      <c r="OYI8" s="166"/>
      <c r="OYJ8" s="166"/>
      <c r="OYK8" s="166"/>
      <c r="OYL8" s="166"/>
      <c r="OYM8" s="166"/>
      <c r="OYN8" s="166"/>
      <c r="OYO8" s="166"/>
      <c r="OYP8" s="166"/>
      <c r="OYQ8" s="166"/>
      <c r="OYR8" s="166"/>
      <c r="OYS8" s="166"/>
      <c r="OYT8" s="166"/>
      <c r="OYU8" s="166"/>
      <c r="OYV8" s="166"/>
      <c r="OYW8" s="166"/>
      <c r="OYX8" s="166"/>
      <c r="OYY8" s="166"/>
      <c r="OYZ8" s="166"/>
      <c r="OZA8" s="166"/>
      <c r="OZB8" s="166"/>
      <c r="OZC8" s="166"/>
      <c r="OZD8" s="166"/>
      <c r="OZE8" s="166"/>
      <c r="OZF8" s="166"/>
      <c r="OZG8" s="166"/>
      <c r="OZH8" s="166"/>
      <c r="OZI8" s="166"/>
      <c r="OZJ8" s="166"/>
      <c r="OZK8" s="166"/>
      <c r="OZL8" s="166"/>
      <c r="OZM8" s="166"/>
      <c r="OZN8" s="166"/>
      <c r="OZO8" s="166"/>
      <c r="OZP8" s="166"/>
      <c r="OZQ8" s="166"/>
      <c r="OZR8" s="166"/>
      <c r="OZS8" s="166"/>
      <c r="OZT8" s="166"/>
      <c r="OZU8" s="166"/>
      <c r="OZV8" s="166"/>
      <c r="OZW8" s="166"/>
      <c r="OZX8" s="166"/>
      <c r="OZY8" s="166"/>
      <c r="OZZ8" s="166"/>
      <c r="PAA8" s="166"/>
      <c r="PAB8" s="166"/>
      <c r="PAC8" s="166"/>
      <c r="PAD8" s="166"/>
      <c r="PAE8" s="166"/>
      <c r="PAF8" s="166"/>
      <c r="PAG8" s="166"/>
      <c r="PAH8" s="166"/>
      <c r="PAI8" s="166"/>
      <c r="PAJ8" s="166"/>
      <c r="PAK8" s="166"/>
      <c r="PAL8" s="166"/>
      <c r="PAM8" s="166"/>
      <c r="PAN8" s="166"/>
      <c r="PAO8" s="166"/>
      <c r="PAP8" s="166"/>
      <c r="PAQ8" s="166"/>
      <c r="PAR8" s="166"/>
      <c r="PAS8" s="166"/>
      <c r="PAT8" s="166"/>
      <c r="PAU8" s="166"/>
      <c r="PAV8" s="166"/>
      <c r="PAW8" s="166"/>
      <c r="PAX8" s="166"/>
      <c r="PAY8" s="166"/>
      <c r="PAZ8" s="166"/>
      <c r="PBA8" s="166"/>
      <c r="PBB8" s="166"/>
      <c r="PBC8" s="166"/>
      <c r="PBD8" s="166"/>
      <c r="PBE8" s="166"/>
      <c r="PBF8" s="166"/>
      <c r="PBG8" s="166"/>
      <c r="PBH8" s="166"/>
      <c r="PBI8" s="166"/>
      <c r="PBJ8" s="166"/>
      <c r="PBK8" s="166"/>
      <c r="PBL8" s="166"/>
      <c r="PBM8" s="166"/>
      <c r="PBN8" s="166"/>
      <c r="PBO8" s="166"/>
      <c r="PBP8" s="166"/>
      <c r="PBQ8" s="166"/>
      <c r="PBR8" s="166"/>
      <c r="PBS8" s="166"/>
      <c r="PBT8" s="166"/>
      <c r="PBU8" s="166"/>
      <c r="PBV8" s="166"/>
      <c r="PBW8" s="166"/>
      <c r="PBX8" s="166"/>
      <c r="PBY8" s="166"/>
      <c r="PBZ8" s="166"/>
      <c r="PCA8" s="166"/>
      <c r="PCB8" s="166"/>
      <c r="PCC8" s="166"/>
      <c r="PCD8" s="166"/>
      <c r="PCE8" s="166"/>
      <c r="PCF8" s="166"/>
      <c r="PCG8" s="166"/>
      <c r="PCH8" s="166"/>
      <c r="PCI8" s="166"/>
      <c r="PCJ8" s="166"/>
      <c r="PCK8" s="166"/>
      <c r="PCL8" s="166"/>
      <c r="PCM8" s="166"/>
      <c r="PCN8" s="166"/>
      <c r="PCO8" s="166"/>
      <c r="PCP8" s="166"/>
      <c r="PCQ8" s="166"/>
      <c r="PCR8" s="166"/>
      <c r="PCS8" s="166"/>
      <c r="PCT8" s="166"/>
      <c r="PCU8" s="166"/>
      <c r="PCV8" s="166"/>
      <c r="PCW8" s="166"/>
      <c r="PCX8" s="166"/>
      <c r="PCY8" s="166"/>
      <c r="PCZ8" s="166"/>
      <c r="PDA8" s="166"/>
      <c r="PDB8" s="166"/>
      <c r="PDC8" s="166"/>
      <c r="PDD8" s="166"/>
      <c r="PDE8" s="166"/>
      <c r="PDF8" s="166"/>
      <c r="PDG8" s="166"/>
      <c r="PDH8" s="166"/>
      <c r="PDI8" s="166"/>
      <c r="PDJ8" s="166"/>
      <c r="PDK8" s="166"/>
      <c r="PDL8" s="166"/>
      <c r="PDM8" s="166"/>
      <c r="PDN8" s="166"/>
      <c r="PDO8" s="166"/>
      <c r="PDP8" s="166"/>
      <c r="PDQ8" s="166"/>
      <c r="PDR8" s="166"/>
      <c r="PDS8" s="166"/>
      <c r="PDT8" s="166"/>
      <c r="PDU8" s="166"/>
      <c r="PDV8" s="166"/>
      <c r="PDW8" s="166"/>
      <c r="PDX8" s="166"/>
      <c r="PDY8" s="166"/>
      <c r="PDZ8" s="166"/>
      <c r="PEA8" s="166"/>
      <c r="PEB8" s="166"/>
      <c r="PEC8" s="166"/>
      <c r="PED8" s="166"/>
      <c r="PEE8" s="166"/>
      <c r="PEF8" s="166"/>
      <c r="PEG8" s="166"/>
      <c r="PEH8" s="166"/>
      <c r="PEI8" s="166"/>
      <c r="PEJ8" s="166"/>
      <c r="PEK8" s="166"/>
      <c r="PEL8" s="166"/>
      <c r="PEM8" s="166"/>
      <c r="PEN8" s="166"/>
      <c r="PEO8" s="166"/>
      <c r="PEP8" s="166"/>
      <c r="PEQ8" s="166"/>
      <c r="PER8" s="166"/>
      <c r="PES8" s="166"/>
      <c r="PET8" s="166"/>
      <c r="PEU8" s="166"/>
      <c r="PEV8" s="166"/>
      <c r="PEW8" s="166"/>
      <c r="PEX8" s="166"/>
      <c r="PEY8" s="166"/>
      <c r="PEZ8" s="166"/>
      <c r="PFA8" s="166"/>
      <c r="PFB8" s="166"/>
      <c r="PFC8" s="166"/>
      <c r="PFD8" s="166"/>
      <c r="PFE8" s="166"/>
      <c r="PFF8" s="166"/>
      <c r="PFG8" s="166"/>
      <c r="PFH8" s="166"/>
      <c r="PFI8" s="166"/>
      <c r="PFJ8" s="166"/>
      <c r="PFK8" s="166"/>
      <c r="PFL8" s="166"/>
      <c r="PFM8" s="166"/>
      <c r="PFN8" s="166"/>
      <c r="PFO8" s="166"/>
      <c r="PFP8" s="166"/>
      <c r="PFQ8" s="166"/>
      <c r="PFR8" s="166"/>
      <c r="PFS8" s="166"/>
      <c r="PFT8" s="166"/>
      <c r="PFU8" s="166"/>
      <c r="PFV8" s="166"/>
      <c r="PFW8" s="166"/>
      <c r="PFX8" s="166"/>
      <c r="PFY8" s="166"/>
      <c r="PFZ8" s="166"/>
      <c r="PGA8" s="166"/>
      <c r="PGB8" s="166"/>
      <c r="PGC8" s="166"/>
      <c r="PGD8" s="166"/>
      <c r="PGE8" s="166"/>
      <c r="PGF8" s="166"/>
      <c r="PGG8" s="166"/>
      <c r="PGH8" s="166"/>
      <c r="PGI8" s="166"/>
      <c r="PGJ8" s="166"/>
      <c r="PGK8" s="166"/>
      <c r="PGL8" s="166"/>
      <c r="PGM8" s="166"/>
      <c r="PGN8" s="166"/>
      <c r="PGO8" s="166"/>
      <c r="PGP8" s="166"/>
      <c r="PGQ8" s="166"/>
      <c r="PGR8" s="166"/>
      <c r="PGS8" s="166"/>
      <c r="PGT8" s="166"/>
      <c r="PGU8" s="166"/>
      <c r="PGV8" s="166"/>
      <c r="PGW8" s="166"/>
      <c r="PGX8" s="166"/>
      <c r="PGY8" s="166"/>
      <c r="PGZ8" s="166"/>
      <c r="PHA8" s="166"/>
      <c r="PHB8" s="166"/>
      <c r="PHC8" s="166"/>
      <c r="PHD8" s="166"/>
      <c r="PHE8" s="166"/>
      <c r="PHF8" s="166"/>
      <c r="PHG8" s="166"/>
      <c r="PHH8" s="166"/>
      <c r="PHI8" s="166"/>
      <c r="PHJ8" s="166"/>
      <c r="PHK8" s="166"/>
      <c r="PHL8" s="166"/>
      <c r="PHM8" s="166"/>
      <c r="PHN8" s="166"/>
      <c r="PHO8" s="166"/>
      <c r="PHP8" s="166"/>
      <c r="PHQ8" s="166"/>
      <c r="PHR8" s="166"/>
      <c r="PHS8" s="166"/>
      <c r="PHT8" s="166"/>
      <c r="PHU8" s="166"/>
      <c r="PHV8" s="166"/>
      <c r="PHW8" s="166"/>
      <c r="PHX8" s="166"/>
      <c r="PHY8" s="166"/>
      <c r="PHZ8" s="166"/>
      <c r="PIA8" s="166"/>
      <c r="PIB8" s="166"/>
      <c r="PIC8" s="166"/>
      <c r="PID8" s="166"/>
      <c r="PIE8" s="166"/>
      <c r="PIF8" s="166"/>
      <c r="PIG8" s="166"/>
      <c r="PIH8" s="166"/>
      <c r="PII8" s="166"/>
      <c r="PIJ8" s="166"/>
      <c r="PIK8" s="166"/>
      <c r="PIL8" s="166"/>
      <c r="PIM8" s="166"/>
      <c r="PIN8" s="166"/>
      <c r="PIO8" s="166"/>
      <c r="PIP8" s="166"/>
      <c r="PIQ8" s="166"/>
      <c r="PIR8" s="166"/>
      <c r="PIS8" s="166"/>
      <c r="PIT8" s="166"/>
      <c r="PIU8" s="166"/>
      <c r="PIV8" s="166"/>
      <c r="PIW8" s="166"/>
      <c r="PIX8" s="166"/>
      <c r="PIY8" s="166"/>
      <c r="PIZ8" s="166"/>
      <c r="PJA8" s="166"/>
      <c r="PJB8" s="166"/>
      <c r="PJC8" s="166"/>
      <c r="PJD8" s="166"/>
      <c r="PJE8" s="166"/>
      <c r="PJF8" s="166"/>
      <c r="PJG8" s="166"/>
      <c r="PJH8" s="166"/>
      <c r="PJI8" s="166"/>
      <c r="PJJ8" s="166"/>
      <c r="PJK8" s="166"/>
      <c r="PJL8" s="166"/>
      <c r="PJM8" s="166"/>
      <c r="PJN8" s="166"/>
      <c r="PJO8" s="166"/>
      <c r="PJP8" s="166"/>
      <c r="PJQ8" s="166"/>
      <c r="PJR8" s="166"/>
      <c r="PJS8" s="166"/>
      <c r="PJT8" s="166"/>
      <c r="PJU8" s="166"/>
      <c r="PJV8" s="166"/>
      <c r="PJW8" s="166"/>
      <c r="PJX8" s="166"/>
      <c r="PJY8" s="166"/>
      <c r="PJZ8" s="166"/>
      <c r="PKA8" s="166"/>
      <c r="PKB8" s="166"/>
      <c r="PKC8" s="166"/>
      <c r="PKD8" s="166"/>
      <c r="PKE8" s="166"/>
      <c r="PKF8" s="166"/>
      <c r="PKG8" s="166"/>
      <c r="PKH8" s="166"/>
      <c r="PKI8" s="166"/>
      <c r="PKJ8" s="166"/>
      <c r="PKK8" s="166"/>
      <c r="PKL8" s="166"/>
      <c r="PKM8" s="166"/>
      <c r="PKN8" s="166"/>
      <c r="PKO8" s="166"/>
      <c r="PKP8" s="166"/>
      <c r="PKQ8" s="166"/>
      <c r="PKR8" s="166"/>
      <c r="PKS8" s="166"/>
      <c r="PKT8" s="166"/>
      <c r="PKU8" s="166"/>
      <c r="PKV8" s="166"/>
      <c r="PKW8" s="166"/>
      <c r="PKX8" s="166"/>
      <c r="PKY8" s="166"/>
      <c r="PKZ8" s="166"/>
      <c r="PLA8" s="166"/>
      <c r="PLB8" s="166"/>
      <c r="PLC8" s="166"/>
      <c r="PLD8" s="166"/>
      <c r="PLE8" s="166"/>
      <c r="PLF8" s="166"/>
      <c r="PLG8" s="166"/>
      <c r="PLH8" s="166"/>
      <c r="PLI8" s="166"/>
      <c r="PLJ8" s="166"/>
      <c r="PLK8" s="166"/>
      <c r="PLL8" s="166"/>
      <c r="PLM8" s="166"/>
      <c r="PLN8" s="166"/>
      <c r="PLO8" s="166"/>
      <c r="PLP8" s="166"/>
      <c r="PLQ8" s="166"/>
      <c r="PLR8" s="166"/>
      <c r="PLS8" s="166"/>
      <c r="PLT8" s="166"/>
      <c r="PLU8" s="166"/>
      <c r="PLV8" s="166"/>
      <c r="PLW8" s="166"/>
      <c r="PLX8" s="166"/>
      <c r="PLY8" s="166"/>
      <c r="PLZ8" s="166"/>
      <c r="PMA8" s="166"/>
      <c r="PMB8" s="166"/>
      <c r="PMC8" s="166"/>
      <c r="PMD8" s="166"/>
      <c r="PME8" s="166"/>
      <c r="PMF8" s="166"/>
      <c r="PMG8" s="166"/>
      <c r="PMH8" s="166"/>
      <c r="PMI8" s="166"/>
      <c r="PMJ8" s="166"/>
      <c r="PMK8" s="166"/>
      <c r="PML8" s="166"/>
      <c r="PMM8" s="166"/>
      <c r="PMN8" s="166"/>
      <c r="PMO8" s="166"/>
      <c r="PMP8" s="166"/>
      <c r="PMQ8" s="166"/>
      <c r="PMR8" s="166"/>
      <c r="PMS8" s="166"/>
      <c r="PMT8" s="166"/>
      <c r="PMU8" s="166"/>
      <c r="PMV8" s="166"/>
      <c r="PMW8" s="166"/>
      <c r="PMX8" s="166"/>
      <c r="PMY8" s="166"/>
      <c r="PMZ8" s="166"/>
      <c r="PNA8" s="166"/>
      <c r="PNB8" s="166"/>
      <c r="PNC8" s="166"/>
      <c r="PND8" s="166"/>
      <c r="PNE8" s="166"/>
      <c r="PNF8" s="166"/>
      <c r="PNG8" s="166"/>
      <c r="PNH8" s="166"/>
      <c r="PNI8" s="166"/>
      <c r="PNJ8" s="166"/>
      <c r="PNK8" s="166"/>
      <c r="PNL8" s="166"/>
      <c r="PNM8" s="166"/>
      <c r="PNN8" s="166"/>
      <c r="PNO8" s="166"/>
      <c r="PNP8" s="166"/>
      <c r="PNQ8" s="166"/>
      <c r="PNR8" s="166"/>
      <c r="PNS8" s="166"/>
      <c r="PNT8" s="166"/>
      <c r="PNU8" s="166"/>
      <c r="PNV8" s="166"/>
      <c r="PNW8" s="166"/>
      <c r="PNX8" s="166"/>
      <c r="PNY8" s="166"/>
      <c r="PNZ8" s="166"/>
      <c r="POA8" s="166"/>
      <c r="POB8" s="166"/>
      <c r="POC8" s="166"/>
      <c r="POD8" s="166"/>
      <c r="POE8" s="166"/>
      <c r="POF8" s="166"/>
      <c r="POG8" s="166"/>
      <c r="POH8" s="166"/>
      <c r="POI8" s="166"/>
      <c r="POJ8" s="166"/>
      <c r="POK8" s="166"/>
      <c r="POL8" s="166"/>
      <c r="POM8" s="166"/>
      <c r="PON8" s="166"/>
      <c r="POO8" s="166"/>
      <c r="POP8" s="166"/>
      <c r="POQ8" s="166"/>
      <c r="POR8" s="166"/>
      <c r="POS8" s="166"/>
      <c r="POT8" s="166"/>
      <c r="POU8" s="166"/>
      <c r="POV8" s="166"/>
      <c r="POW8" s="166"/>
      <c r="POX8" s="166"/>
      <c r="POY8" s="166"/>
      <c r="POZ8" s="166"/>
      <c r="PPA8" s="166"/>
      <c r="PPB8" s="166"/>
      <c r="PPC8" s="166"/>
      <c r="PPD8" s="166"/>
      <c r="PPE8" s="166"/>
      <c r="PPF8" s="166"/>
      <c r="PPG8" s="166"/>
      <c r="PPH8" s="166"/>
      <c r="PPI8" s="166"/>
      <c r="PPJ8" s="166"/>
      <c r="PPK8" s="166"/>
      <c r="PPL8" s="166"/>
      <c r="PPM8" s="166"/>
      <c r="PPN8" s="166"/>
      <c r="PPO8" s="166"/>
      <c r="PPP8" s="166"/>
      <c r="PPQ8" s="166"/>
      <c r="PPR8" s="166"/>
      <c r="PPS8" s="166"/>
      <c r="PPT8" s="166"/>
      <c r="PPU8" s="166"/>
      <c r="PPV8" s="166"/>
      <c r="PPW8" s="166"/>
      <c r="PPX8" s="166"/>
      <c r="PPY8" s="166"/>
      <c r="PPZ8" s="166"/>
      <c r="PQA8" s="166"/>
      <c r="PQB8" s="166"/>
      <c r="PQC8" s="166"/>
      <c r="PQD8" s="166"/>
      <c r="PQE8" s="166"/>
      <c r="PQF8" s="166"/>
      <c r="PQG8" s="166"/>
      <c r="PQH8" s="166"/>
      <c r="PQI8" s="166"/>
      <c r="PQJ8" s="166"/>
      <c r="PQK8" s="166"/>
      <c r="PQL8" s="166"/>
      <c r="PQM8" s="166"/>
      <c r="PQN8" s="166"/>
      <c r="PQO8" s="166"/>
      <c r="PQP8" s="166"/>
      <c r="PQQ8" s="166"/>
      <c r="PQR8" s="166"/>
      <c r="PQS8" s="166"/>
      <c r="PQT8" s="166"/>
      <c r="PQU8" s="166"/>
      <c r="PQV8" s="166"/>
      <c r="PQW8" s="166"/>
      <c r="PQX8" s="166"/>
      <c r="PQY8" s="166"/>
      <c r="PQZ8" s="166"/>
      <c r="PRA8" s="166"/>
      <c r="PRB8" s="166"/>
      <c r="PRC8" s="166"/>
      <c r="PRD8" s="166"/>
      <c r="PRE8" s="166"/>
      <c r="PRF8" s="166"/>
      <c r="PRG8" s="166"/>
      <c r="PRH8" s="166"/>
      <c r="PRI8" s="166"/>
      <c r="PRJ8" s="166"/>
      <c r="PRK8" s="166"/>
      <c r="PRL8" s="166"/>
      <c r="PRM8" s="166"/>
      <c r="PRN8" s="166"/>
      <c r="PRO8" s="166"/>
      <c r="PRP8" s="166"/>
      <c r="PRQ8" s="166"/>
      <c r="PRR8" s="166"/>
      <c r="PRS8" s="166"/>
      <c r="PRT8" s="166"/>
      <c r="PRU8" s="166"/>
      <c r="PRV8" s="166"/>
      <c r="PRW8" s="166"/>
      <c r="PRX8" s="166"/>
      <c r="PRY8" s="166"/>
      <c r="PRZ8" s="166"/>
      <c r="PSA8" s="166"/>
      <c r="PSB8" s="166"/>
      <c r="PSC8" s="166"/>
      <c r="PSD8" s="166"/>
      <c r="PSE8" s="166"/>
      <c r="PSF8" s="166"/>
      <c r="PSG8" s="166"/>
      <c r="PSH8" s="166"/>
      <c r="PSI8" s="166"/>
      <c r="PSJ8" s="166"/>
      <c r="PSK8" s="166"/>
      <c r="PSL8" s="166"/>
      <c r="PSM8" s="166"/>
      <c r="PSN8" s="166"/>
      <c r="PSO8" s="166"/>
      <c r="PSP8" s="166"/>
      <c r="PSQ8" s="166"/>
      <c r="PSR8" s="166"/>
      <c r="PSS8" s="166"/>
      <c r="PST8" s="166"/>
      <c r="PSU8" s="166"/>
      <c r="PSV8" s="166"/>
      <c r="PSW8" s="166"/>
      <c r="PSX8" s="166"/>
      <c r="PSY8" s="166"/>
      <c r="PSZ8" s="166"/>
      <c r="PTA8" s="166"/>
      <c r="PTB8" s="166"/>
      <c r="PTC8" s="166"/>
      <c r="PTD8" s="166"/>
      <c r="PTE8" s="166"/>
      <c r="PTF8" s="166"/>
      <c r="PTG8" s="166"/>
      <c r="PTH8" s="166"/>
      <c r="PTI8" s="166"/>
      <c r="PTJ8" s="166"/>
      <c r="PTK8" s="166"/>
      <c r="PTL8" s="166"/>
      <c r="PTM8" s="166"/>
      <c r="PTN8" s="166"/>
      <c r="PTO8" s="166"/>
      <c r="PTP8" s="166"/>
      <c r="PTQ8" s="166"/>
      <c r="PTR8" s="166"/>
      <c r="PTS8" s="166"/>
      <c r="PTT8" s="166"/>
      <c r="PTU8" s="166"/>
      <c r="PTV8" s="166"/>
      <c r="PTW8" s="166"/>
      <c r="PTX8" s="166"/>
      <c r="PTY8" s="166"/>
      <c r="PTZ8" s="166"/>
      <c r="PUA8" s="166"/>
      <c r="PUB8" s="166"/>
      <c r="PUC8" s="166"/>
      <c r="PUD8" s="166"/>
      <c r="PUE8" s="166"/>
      <c r="PUF8" s="166"/>
      <c r="PUG8" s="166"/>
      <c r="PUH8" s="166"/>
      <c r="PUI8" s="166"/>
      <c r="PUJ8" s="166"/>
      <c r="PUK8" s="166"/>
      <c r="PUL8" s="166"/>
      <c r="PUM8" s="166"/>
      <c r="PUN8" s="166"/>
      <c r="PUO8" s="166"/>
      <c r="PUP8" s="166"/>
      <c r="PUQ8" s="166"/>
      <c r="PUR8" s="166"/>
      <c r="PUS8" s="166"/>
      <c r="PUT8" s="166"/>
      <c r="PUU8" s="166"/>
      <c r="PUV8" s="166"/>
      <c r="PUW8" s="166"/>
      <c r="PUX8" s="166"/>
      <c r="PUY8" s="166"/>
      <c r="PUZ8" s="166"/>
      <c r="PVA8" s="166"/>
      <c r="PVB8" s="166"/>
      <c r="PVC8" s="166"/>
      <c r="PVD8" s="166"/>
      <c r="PVE8" s="166"/>
      <c r="PVF8" s="166"/>
      <c r="PVG8" s="166"/>
      <c r="PVH8" s="166"/>
      <c r="PVI8" s="166"/>
      <c r="PVJ8" s="166"/>
      <c r="PVK8" s="166"/>
      <c r="PVL8" s="166"/>
      <c r="PVM8" s="166"/>
      <c r="PVN8" s="166"/>
      <c r="PVO8" s="166"/>
      <c r="PVP8" s="166"/>
      <c r="PVQ8" s="166"/>
      <c r="PVR8" s="166"/>
      <c r="PVS8" s="166"/>
      <c r="PVT8" s="166"/>
      <c r="PVU8" s="166"/>
      <c r="PVV8" s="166"/>
      <c r="PVW8" s="166"/>
      <c r="PVX8" s="166"/>
      <c r="PVY8" s="166"/>
      <c r="PVZ8" s="166"/>
      <c r="PWA8" s="166"/>
      <c r="PWB8" s="166"/>
      <c r="PWC8" s="166"/>
      <c r="PWD8" s="166"/>
      <c r="PWE8" s="166"/>
      <c r="PWF8" s="166"/>
      <c r="PWG8" s="166"/>
      <c r="PWH8" s="166"/>
      <c r="PWI8" s="166"/>
      <c r="PWJ8" s="166"/>
      <c r="PWK8" s="166"/>
      <c r="PWL8" s="166"/>
      <c r="PWM8" s="166"/>
      <c r="PWN8" s="166"/>
      <c r="PWO8" s="166"/>
      <c r="PWP8" s="166"/>
      <c r="PWQ8" s="166"/>
      <c r="PWR8" s="166"/>
      <c r="PWS8" s="166"/>
      <c r="PWT8" s="166"/>
      <c r="PWU8" s="166"/>
      <c r="PWV8" s="166"/>
      <c r="PWW8" s="166"/>
      <c r="PWX8" s="166"/>
      <c r="PWY8" s="166"/>
      <c r="PWZ8" s="166"/>
      <c r="PXA8" s="166"/>
      <c r="PXB8" s="166"/>
      <c r="PXC8" s="166"/>
      <c r="PXD8" s="166"/>
      <c r="PXE8" s="166"/>
      <c r="PXF8" s="166"/>
      <c r="PXG8" s="166"/>
      <c r="PXH8" s="166"/>
      <c r="PXI8" s="166"/>
      <c r="PXJ8" s="166"/>
      <c r="PXK8" s="166"/>
      <c r="PXL8" s="166"/>
      <c r="PXM8" s="166"/>
      <c r="PXN8" s="166"/>
      <c r="PXO8" s="166"/>
      <c r="PXP8" s="166"/>
      <c r="PXQ8" s="166"/>
      <c r="PXR8" s="166"/>
      <c r="PXS8" s="166"/>
      <c r="PXT8" s="166"/>
      <c r="PXU8" s="166"/>
      <c r="PXV8" s="166"/>
      <c r="PXW8" s="166"/>
      <c r="PXX8" s="166"/>
      <c r="PXY8" s="166"/>
      <c r="PXZ8" s="166"/>
      <c r="PYA8" s="166"/>
      <c r="PYB8" s="166"/>
      <c r="PYC8" s="166"/>
      <c r="PYD8" s="166"/>
      <c r="PYE8" s="166"/>
      <c r="PYF8" s="166"/>
      <c r="PYG8" s="166"/>
      <c r="PYH8" s="166"/>
      <c r="PYI8" s="166"/>
      <c r="PYJ8" s="166"/>
      <c r="PYK8" s="166"/>
      <c r="PYL8" s="166"/>
      <c r="PYM8" s="166"/>
      <c r="PYN8" s="166"/>
      <c r="PYO8" s="166"/>
      <c r="PYP8" s="166"/>
      <c r="PYQ8" s="166"/>
      <c r="PYR8" s="166"/>
      <c r="PYS8" s="166"/>
      <c r="PYT8" s="166"/>
      <c r="PYU8" s="166"/>
      <c r="PYV8" s="166"/>
      <c r="PYW8" s="166"/>
      <c r="PYX8" s="166"/>
      <c r="PYY8" s="166"/>
      <c r="PYZ8" s="166"/>
      <c r="PZA8" s="166"/>
      <c r="PZB8" s="166"/>
      <c r="PZC8" s="166"/>
      <c r="PZD8" s="166"/>
      <c r="PZE8" s="166"/>
      <c r="PZF8" s="166"/>
      <c r="PZG8" s="166"/>
      <c r="PZH8" s="166"/>
      <c r="PZI8" s="166"/>
      <c r="PZJ8" s="166"/>
      <c r="PZK8" s="166"/>
      <c r="PZL8" s="166"/>
      <c r="PZM8" s="166"/>
      <c r="PZN8" s="166"/>
      <c r="PZO8" s="166"/>
      <c r="PZP8" s="166"/>
      <c r="PZQ8" s="166"/>
      <c r="PZR8" s="166"/>
      <c r="PZS8" s="166"/>
      <c r="PZT8" s="166"/>
      <c r="PZU8" s="166"/>
      <c r="PZV8" s="166"/>
      <c r="PZW8" s="166"/>
      <c r="PZX8" s="166"/>
      <c r="PZY8" s="166"/>
      <c r="PZZ8" s="166"/>
      <c r="QAA8" s="166"/>
      <c r="QAB8" s="166"/>
      <c r="QAC8" s="166"/>
      <c r="QAD8" s="166"/>
      <c r="QAE8" s="166"/>
      <c r="QAF8" s="166"/>
      <c r="QAG8" s="166"/>
      <c r="QAH8" s="166"/>
      <c r="QAI8" s="166"/>
      <c r="QAJ8" s="166"/>
      <c r="QAK8" s="166"/>
      <c r="QAL8" s="166"/>
      <c r="QAM8" s="166"/>
      <c r="QAN8" s="166"/>
      <c r="QAO8" s="166"/>
      <c r="QAP8" s="166"/>
      <c r="QAQ8" s="166"/>
      <c r="QAR8" s="166"/>
      <c r="QAS8" s="166"/>
      <c r="QAT8" s="166"/>
      <c r="QAU8" s="166"/>
      <c r="QAV8" s="166"/>
      <c r="QAW8" s="166"/>
      <c r="QAX8" s="166"/>
      <c r="QAY8" s="166"/>
      <c r="QAZ8" s="166"/>
      <c r="QBA8" s="166"/>
      <c r="QBB8" s="166"/>
      <c r="QBC8" s="166"/>
      <c r="QBD8" s="166"/>
      <c r="QBE8" s="166"/>
      <c r="QBF8" s="166"/>
      <c r="QBG8" s="166"/>
      <c r="QBH8" s="166"/>
      <c r="QBI8" s="166"/>
      <c r="QBJ8" s="166"/>
      <c r="QBK8" s="166"/>
      <c r="QBL8" s="166"/>
      <c r="QBM8" s="166"/>
      <c r="QBN8" s="166"/>
      <c r="QBO8" s="166"/>
      <c r="QBP8" s="166"/>
      <c r="QBQ8" s="166"/>
      <c r="QBR8" s="166"/>
      <c r="QBS8" s="166"/>
      <c r="QBT8" s="166"/>
      <c r="QBU8" s="166"/>
      <c r="QBV8" s="166"/>
      <c r="QBW8" s="166"/>
      <c r="QBX8" s="166"/>
      <c r="QBY8" s="166"/>
      <c r="QBZ8" s="166"/>
      <c r="QCA8" s="166"/>
      <c r="QCB8" s="166"/>
      <c r="QCC8" s="166"/>
      <c r="QCD8" s="166"/>
      <c r="QCE8" s="166"/>
      <c r="QCF8" s="166"/>
      <c r="QCG8" s="166"/>
      <c r="QCH8" s="166"/>
      <c r="QCI8" s="166"/>
      <c r="QCJ8" s="166"/>
      <c r="QCK8" s="166"/>
      <c r="QCL8" s="166"/>
      <c r="QCM8" s="166"/>
      <c r="QCN8" s="166"/>
      <c r="QCO8" s="166"/>
      <c r="QCP8" s="166"/>
      <c r="QCQ8" s="166"/>
      <c r="QCR8" s="166"/>
      <c r="QCS8" s="166"/>
      <c r="QCT8" s="166"/>
      <c r="QCU8" s="166"/>
      <c r="QCV8" s="166"/>
      <c r="QCW8" s="166"/>
      <c r="QCX8" s="166"/>
      <c r="QCY8" s="166"/>
      <c r="QCZ8" s="166"/>
      <c r="QDA8" s="166"/>
      <c r="QDB8" s="166"/>
      <c r="QDC8" s="166"/>
      <c r="QDD8" s="166"/>
      <c r="QDE8" s="166"/>
      <c r="QDF8" s="166"/>
      <c r="QDG8" s="166"/>
      <c r="QDH8" s="166"/>
      <c r="QDI8" s="166"/>
      <c r="QDJ8" s="166"/>
      <c r="QDK8" s="166"/>
      <c r="QDL8" s="166"/>
      <c r="QDM8" s="166"/>
      <c r="QDN8" s="166"/>
      <c r="QDO8" s="166"/>
      <c r="QDP8" s="166"/>
      <c r="QDQ8" s="166"/>
      <c r="QDR8" s="166"/>
      <c r="QDS8" s="166"/>
      <c r="QDT8" s="166"/>
      <c r="QDU8" s="166"/>
      <c r="QDV8" s="166"/>
      <c r="QDW8" s="166"/>
      <c r="QDX8" s="166"/>
      <c r="QDY8" s="166"/>
      <c r="QDZ8" s="166"/>
      <c r="QEA8" s="166"/>
      <c r="QEB8" s="166"/>
      <c r="QEC8" s="166"/>
      <c r="QED8" s="166"/>
      <c r="QEE8" s="166"/>
      <c r="QEF8" s="166"/>
      <c r="QEG8" s="166"/>
      <c r="QEH8" s="166"/>
      <c r="QEI8" s="166"/>
      <c r="QEJ8" s="166"/>
      <c r="QEK8" s="166"/>
      <c r="QEL8" s="166"/>
      <c r="QEM8" s="166"/>
      <c r="QEN8" s="166"/>
      <c r="QEO8" s="166"/>
      <c r="QEP8" s="166"/>
      <c r="QEQ8" s="166"/>
      <c r="QER8" s="166"/>
      <c r="QES8" s="166"/>
      <c r="QET8" s="166"/>
      <c r="QEU8" s="166"/>
      <c r="QEV8" s="166"/>
      <c r="QEW8" s="166"/>
      <c r="QEX8" s="166"/>
      <c r="QEY8" s="166"/>
      <c r="QEZ8" s="166"/>
      <c r="QFA8" s="166"/>
      <c r="QFB8" s="166"/>
      <c r="QFC8" s="166"/>
      <c r="QFD8" s="166"/>
      <c r="QFE8" s="166"/>
      <c r="QFF8" s="166"/>
      <c r="QFG8" s="166"/>
      <c r="QFH8" s="166"/>
      <c r="QFI8" s="166"/>
      <c r="QFJ8" s="166"/>
      <c r="QFK8" s="166"/>
      <c r="QFL8" s="166"/>
      <c r="QFM8" s="166"/>
      <c r="QFN8" s="166"/>
      <c r="QFO8" s="166"/>
      <c r="QFP8" s="166"/>
      <c r="QFQ8" s="166"/>
      <c r="QFR8" s="166"/>
      <c r="QFS8" s="166"/>
      <c r="QFT8" s="166"/>
      <c r="QFU8" s="166"/>
      <c r="QFV8" s="166"/>
      <c r="QFW8" s="166"/>
      <c r="QFX8" s="166"/>
      <c r="QFY8" s="166"/>
      <c r="QFZ8" s="166"/>
      <c r="QGA8" s="166"/>
      <c r="QGB8" s="166"/>
      <c r="QGC8" s="166"/>
      <c r="QGD8" s="166"/>
      <c r="QGE8" s="166"/>
      <c r="QGF8" s="166"/>
      <c r="QGG8" s="166"/>
      <c r="QGH8" s="166"/>
      <c r="QGI8" s="166"/>
      <c r="QGJ8" s="166"/>
      <c r="QGK8" s="166"/>
      <c r="QGL8" s="166"/>
      <c r="QGM8" s="166"/>
      <c r="QGN8" s="166"/>
      <c r="QGO8" s="166"/>
      <c r="QGP8" s="166"/>
      <c r="QGQ8" s="166"/>
      <c r="QGR8" s="166"/>
      <c r="QGS8" s="166"/>
      <c r="QGT8" s="166"/>
      <c r="QGU8" s="166"/>
      <c r="QGV8" s="166"/>
      <c r="QGW8" s="166"/>
      <c r="QGX8" s="166"/>
      <c r="QGY8" s="166"/>
      <c r="QGZ8" s="166"/>
      <c r="QHA8" s="166"/>
      <c r="QHB8" s="166"/>
      <c r="QHC8" s="166"/>
      <c r="QHD8" s="166"/>
      <c r="QHE8" s="166"/>
      <c r="QHF8" s="166"/>
      <c r="QHG8" s="166"/>
      <c r="QHH8" s="166"/>
      <c r="QHI8" s="166"/>
      <c r="QHJ8" s="166"/>
      <c r="QHK8" s="166"/>
      <c r="QHL8" s="166"/>
      <c r="QHM8" s="166"/>
      <c r="QHN8" s="166"/>
      <c r="QHO8" s="166"/>
      <c r="QHP8" s="166"/>
      <c r="QHQ8" s="166"/>
      <c r="QHR8" s="166"/>
      <c r="QHS8" s="166"/>
      <c r="QHT8" s="166"/>
      <c r="QHU8" s="166"/>
      <c r="QHV8" s="166"/>
      <c r="QHW8" s="166"/>
      <c r="QHX8" s="166"/>
      <c r="QHY8" s="166"/>
      <c r="QHZ8" s="166"/>
      <c r="QIA8" s="166"/>
      <c r="QIB8" s="166"/>
      <c r="QIC8" s="166"/>
      <c r="QID8" s="166"/>
      <c r="QIE8" s="166"/>
      <c r="QIF8" s="166"/>
      <c r="QIG8" s="166"/>
      <c r="QIH8" s="166"/>
      <c r="QII8" s="166"/>
      <c r="QIJ8" s="166"/>
      <c r="QIK8" s="166"/>
      <c r="QIL8" s="166"/>
      <c r="QIM8" s="166"/>
      <c r="QIN8" s="166"/>
      <c r="QIO8" s="166"/>
      <c r="QIP8" s="166"/>
      <c r="QIQ8" s="166"/>
      <c r="QIR8" s="166"/>
      <c r="QIS8" s="166"/>
      <c r="QIT8" s="166"/>
      <c r="QIU8" s="166"/>
      <c r="QIV8" s="166"/>
      <c r="QIW8" s="166"/>
      <c r="QIX8" s="166"/>
      <c r="QIY8" s="166"/>
      <c r="QIZ8" s="166"/>
      <c r="QJA8" s="166"/>
      <c r="QJB8" s="166"/>
      <c r="QJC8" s="166"/>
      <c r="QJD8" s="166"/>
      <c r="QJE8" s="166"/>
      <c r="QJF8" s="166"/>
      <c r="QJG8" s="166"/>
      <c r="QJH8" s="166"/>
      <c r="QJI8" s="166"/>
      <c r="QJJ8" s="166"/>
      <c r="QJK8" s="166"/>
      <c r="QJL8" s="166"/>
      <c r="QJM8" s="166"/>
      <c r="QJN8" s="166"/>
      <c r="QJO8" s="166"/>
      <c r="QJP8" s="166"/>
      <c r="QJQ8" s="166"/>
      <c r="QJR8" s="166"/>
      <c r="QJS8" s="166"/>
      <c r="QJT8" s="166"/>
      <c r="QJU8" s="166"/>
      <c r="QJV8" s="166"/>
      <c r="QJW8" s="166"/>
      <c r="QJX8" s="166"/>
      <c r="QJY8" s="166"/>
      <c r="QJZ8" s="166"/>
      <c r="QKA8" s="166"/>
      <c r="QKB8" s="166"/>
      <c r="QKC8" s="166"/>
      <c r="QKD8" s="166"/>
      <c r="QKE8" s="166"/>
      <c r="QKF8" s="166"/>
      <c r="QKG8" s="166"/>
      <c r="QKH8" s="166"/>
      <c r="QKI8" s="166"/>
      <c r="QKJ8" s="166"/>
      <c r="QKK8" s="166"/>
      <c r="QKL8" s="166"/>
      <c r="QKM8" s="166"/>
      <c r="QKN8" s="166"/>
      <c r="QKO8" s="166"/>
      <c r="QKP8" s="166"/>
      <c r="QKQ8" s="166"/>
      <c r="QKR8" s="166"/>
      <c r="QKS8" s="166"/>
      <c r="QKT8" s="166"/>
      <c r="QKU8" s="166"/>
      <c r="QKV8" s="166"/>
      <c r="QKW8" s="166"/>
      <c r="QKX8" s="166"/>
      <c r="QKY8" s="166"/>
      <c r="QKZ8" s="166"/>
      <c r="QLA8" s="166"/>
      <c r="QLB8" s="166"/>
      <c r="QLC8" s="166"/>
      <c r="QLD8" s="166"/>
      <c r="QLE8" s="166"/>
      <c r="QLF8" s="166"/>
      <c r="QLG8" s="166"/>
      <c r="QLH8" s="166"/>
      <c r="QLI8" s="166"/>
      <c r="QLJ8" s="166"/>
      <c r="QLK8" s="166"/>
      <c r="QLL8" s="166"/>
      <c r="QLM8" s="166"/>
      <c r="QLN8" s="166"/>
      <c r="QLO8" s="166"/>
      <c r="QLP8" s="166"/>
      <c r="QLQ8" s="166"/>
      <c r="QLR8" s="166"/>
      <c r="QLS8" s="166"/>
      <c r="QLT8" s="166"/>
      <c r="QLU8" s="166"/>
      <c r="QLV8" s="166"/>
      <c r="QLW8" s="166"/>
      <c r="QLX8" s="166"/>
      <c r="QLY8" s="166"/>
      <c r="QLZ8" s="166"/>
      <c r="QMA8" s="166"/>
      <c r="QMB8" s="166"/>
      <c r="QMC8" s="166"/>
      <c r="QMD8" s="166"/>
      <c r="QME8" s="166"/>
      <c r="QMF8" s="166"/>
      <c r="QMG8" s="166"/>
      <c r="QMH8" s="166"/>
      <c r="QMI8" s="166"/>
      <c r="QMJ8" s="166"/>
      <c r="QMK8" s="166"/>
      <c r="QML8" s="166"/>
      <c r="QMM8" s="166"/>
      <c r="QMN8" s="166"/>
      <c r="QMO8" s="166"/>
      <c r="QMP8" s="166"/>
      <c r="QMQ8" s="166"/>
      <c r="QMR8" s="166"/>
      <c r="QMS8" s="166"/>
      <c r="QMT8" s="166"/>
      <c r="QMU8" s="166"/>
      <c r="QMV8" s="166"/>
      <c r="QMW8" s="166"/>
      <c r="QMX8" s="166"/>
      <c r="QMY8" s="166"/>
      <c r="QMZ8" s="166"/>
      <c r="QNA8" s="166"/>
      <c r="QNB8" s="166"/>
      <c r="QNC8" s="166"/>
      <c r="QND8" s="166"/>
      <c r="QNE8" s="166"/>
      <c r="QNF8" s="166"/>
      <c r="QNG8" s="166"/>
      <c r="QNH8" s="166"/>
      <c r="QNI8" s="166"/>
      <c r="QNJ8" s="166"/>
      <c r="QNK8" s="166"/>
      <c r="QNL8" s="166"/>
      <c r="QNM8" s="166"/>
      <c r="QNN8" s="166"/>
      <c r="QNO8" s="166"/>
      <c r="QNP8" s="166"/>
      <c r="QNQ8" s="166"/>
      <c r="QNR8" s="166"/>
      <c r="QNS8" s="166"/>
      <c r="QNT8" s="166"/>
      <c r="QNU8" s="166"/>
      <c r="QNV8" s="166"/>
      <c r="QNW8" s="166"/>
      <c r="QNX8" s="166"/>
      <c r="QNY8" s="166"/>
      <c r="QNZ8" s="166"/>
      <c r="QOA8" s="166"/>
      <c r="QOB8" s="166"/>
      <c r="QOC8" s="166"/>
      <c r="QOD8" s="166"/>
      <c r="QOE8" s="166"/>
      <c r="QOF8" s="166"/>
      <c r="QOG8" s="166"/>
      <c r="QOH8" s="166"/>
      <c r="QOI8" s="166"/>
      <c r="QOJ8" s="166"/>
      <c r="QOK8" s="166"/>
      <c r="QOL8" s="166"/>
      <c r="QOM8" s="166"/>
      <c r="QON8" s="166"/>
      <c r="QOO8" s="166"/>
      <c r="QOP8" s="166"/>
      <c r="QOQ8" s="166"/>
      <c r="QOR8" s="166"/>
      <c r="QOS8" s="166"/>
      <c r="QOT8" s="166"/>
      <c r="QOU8" s="166"/>
      <c r="QOV8" s="166"/>
      <c r="QOW8" s="166"/>
      <c r="QOX8" s="166"/>
      <c r="QOY8" s="166"/>
      <c r="QOZ8" s="166"/>
      <c r="QPA8" s="166"/>
      <c r="QPB8" s="166"/>
      <c r="QPC8" s="166"/>
      <c r="QPD8" s="166"/>
      <c r="QPE8" s="166"/>
      <c r="QPF8" s="166"/>
      <c r="QPG8" s="166"/>
      <c r="QPH8" s="166"/>
      <c r="QPI8" s="166"/>
      <c r="QPJ8" s="166"/>
      <c r="QPK8" s="166"/>
      <c r="QPL8" s="166"/>
      <c r="QPM8" s="166"/>
      <c r="QPN8" s="166"/>
      <c r="QPO8" s="166"/>
      <c r="QPP8" s="166"/>
      <c r="QPQ8" s="166"/>
      <c r="QPR8" s="166"/>
      <c r="QPS8" s="166"/>
      <c r="QPT8" s="166"/>
      <c r="QPU8" s="166"/>
      <c r="QPV8" s="166"/>
      <c r="QPW8" s="166"/>
      <c r="QPX8" s="166"/>
      <c r="QPY8" s="166"/>
      <c r="QPZ8" s="166"/>
      <c r="QQA8" s="166"/>
      <c r="QQB8" s="166"/>
      <c r="QQC8" s="166"/>
      <c r="QQD8" s="166"/>
      <c r="QQE8" s="166"/>
      <c r="QQF8" s="166"/>
      <c r="QQG8" s="166"/>
      <c r="QQH8" s="166"/>
      <c r="QQI8" s="166"/>
      <c r="QQJ8" s="166"/>
      <c r="QQK8" s="166"/>
      <c r="QQL8" s="166"/>
      <c r="QQM8" s="166"/>
      <c r="QQN8" s="166"/>
      <c r="QQO8" s="166"/>
      <c r="QQP8" s="166"/>
      <c r="QQQ8" s="166"/>
      <c r="QQR8" s="166"/>
      <c r="QQS8" s="166"/>
      <c r="QQT8" s="166"/>
      <c r="QQU8" s="166"/>
      <c r="QQV8" s="166"/>
      <c r="QQW8" s="166"/>
      <c r="QQX8" s="166"/>
      <c r="QQY8" s="166"/>
      <c r="QQZ8" s="166"/>
      <c r="QRA8" s="166"/>
      <c r="QRB8" s="166"/>
      <c r="QRC8" s="166"/>
      <c r="QRD8" s="166"/>
      <c r="QRE8" s="166"/>
      <c r="QRF8" s="166"/>
      <c r="QRG8" s="166"/>
      <c r="QRH8" s="166"/>
      <c r="QRI8" s="166"/>
      <c r="QRJ8" s="166"/>
      <c r="QRK8" s="166"/>
      <c r="QRL8" s="166"/>
      <c r="QRM8" s="166"/>
      <c r="QRN8" s="166"/>
      <c r="QRO8" s="166"/>
      <c r="QRP8" s="166"/>
      <c r="QRQ8" s="166"/>
      <c r="QRR8" s="166"/>
      <c r="QRS8" s="166"/>
      <c r="QRT8" s="166"/>
      <c r="QRU8" s="166"/>
      <c r="QRV8" s="166"/>
      <c r="QRW8" s="166"/>
      <c r="QRX8" s="166"/>
      <c r="QRY8" s="166"/>
      <c r="QRZ8" s="166"/>
      <c r="QSA8" s="166"/>
      <c r="QSB8" s="166"/>
      <c r="QSC8" s="166"/>
      <c r="QSD8" s="166"/>
      <c r="QSE8" s="166"/>
      <c r="QSF8" s="166"/>
      <c r="QSG8" s="166"/>
      <c r="QSH8" s="166"/>
      <c r="QSI8" s="166"/>
      <c r="QSJ8" s="166"/>
      <c r="QSK8" s="166"/>
      <c r="QSL8" s="166"/>
      <c r="QSM8" s="166"/>
      <c r="QSN8" s="166"/>
      <c r="QSO8" s="166"/>
      <c r="QSP8" s="166"/>
      <c r="QSQ8" s="166"/>
      <c r="QSR8" s="166"/>
      <c r="QSS8" s="166"/>
      <c r="QST8" s="166"/>
      <c r="QSU8" s="166"/>
      <c r="QSV8" s="166"/>
      <c r="QSW8" s="166"/>
      <c r="QSX8" s="166"/>
      <c r="QSY8" s="166"/>
      <c r="QSZ8" s="166"/>
      <c r="QTA8" s="166"/>
      <c r="QTB8" s="166"/>
      <c r="QTC8" s="166"/>
      <c r="QTD8" s="166"/>
      <c r="QTE8" s="166"/>
      <c r="QTF8" s="166"/>
      <c r="QTG8" s="166"/>
      <c r="QTH8" s="166"/>
      <c r="QTI8" s="166"/>
      <c r="QTJ8" s="166"/>
      <c r="QTK8" s="166"/>
      <c r="QTL8" s="166"/>
      <c r="QTM8" s="166"/>
      <c r="QTN8" s="166"/>
      <c r="QTO8" s="166"/>
      <c r="QTP8" s="166"/>
      <c r="QTQ8" s="166"/>
      <c r="QTR8" s="166"/>
      <c r="QTS8" s="166"/>
      <c r="QTT8" s="166"/>
      <c r="QTU8" s="166"/>
      <c r="QTV8" s="166"/>
      <c r="QTW8" s="166"/>
      <c r="QTX8" s="166"/>
      <c r="QTY8" s="166"/>
      <c r="QTZ8" s="166"/>
      <c r="QUA8" s="166"/>
      <c r="QUB8" s="166"/>
      <c r="QUC8" s="166"/>
      <c r="QUD8" s="166"/>
      <c r="QUE8" s="166"/>
      <c r="QUF8" s="166"/>
      <c r="QUG8" s="166"/>
      <c r="QUH8" s="166"/>
      <c r="QUI8" s="166"/>
      <c r="QUJ8" s="166"/>
      <c r="QUK8" s="166"/>
      <c r="QUL8" s="166"/>
      <c r="QUM8" s="166"/>
      <c r="QUN8" s="166"/>
      <c r="QUO8" s="166"/>
      <c r="QUP8" s="166"/>
      <c r="QUQ8" s="166"/>
      <c r="QUR8" s="166"/>
      <c r="QUS8" s="166"/>
      <c r="QUT8" s="166"/>
      <c r="QUU8" s="166"/>
      <c r="QUV8" s="166"/>
      <c r="QUW8" s="166"/>
      <c r="QUX8" s="166"/>
      <c r="QUY8" s="166"/>
      <c r="QUZ8" s="166"/>
      <c r="QVA8" s="166"/>
      <c r="QVB8" s="166"/>
      <c r="QVC8" s="166"/>
      <c r="QVD8" s="166"/>
      <c r="QVE8" s="166"/>
      <c r="QVF8" s="166"/>
      <c r="QVG8" s="166"/>
      <c r="QVH8" s="166"/>
      <c r="QVI8" s="166"/>
      <c r="QVJ8" s="166"/>
      <c r="QVK8" s="166"/>
      <c r="QVL8" s="166"/>
      <c r="QVM8" s="166"/>
      <c r="QVN8" s="166"/>
      <c r="QVO8" s="166"/>
      <c r="QVP8" s="166"/>
      <c r="QVQ8" s="166"/>
      <c r="QVR8" s="166"/>
      <c r="QVS8" s="166"/>
      <c r="QVT8" s="166"/>
      <c r="QVU8" s="166"/>
      <c r="QVV8" s="166"/>
      <c r="QVW8" s="166"/>
      <c r="QVX8" s="166"/>
      <c r="QVY8" s="166"/>
      <c r="QVZ8" s="166"/>
      <c r="QWA8" s="166"/>
      <c r="QWB8" s="166"/>
      <c r="QWC8" s="166"/>
      <c r="QWD8" s="166"/>
      <c r="QWE8" s="166"/>
      <c r="QWF8" s="166"/>
      <c r="QWG8" s="166"/>
      <c r="QWH8" s="166"/>
      <c r="QWI8" s="166"/>
      <c r="QWJ8" s="166"/>
      <c r="QWK8" s="166"/>
      <c r="QWL8" s="166"/>
      <c r="QWM8" s="166"/>
      <c r="QWN8" s="166"/>
      <c r="QWO8" s="166"/>
      <c r="QWP8" s="166"/>
      <c r="QWQ8" s="166"/>
      <c r="QWR8" s="166"/>
      <c r="QWS8" s="166"/>
      <c r="QWT8" s="166"/>
      <c r="QWU8" s="166"/>
      <c r="QWV8" s="166"/>
      <c r="QWW8" s="166"/>
      <c r="QWX8" s="166"/>
      <c r="QWY8" s="166"/>
      <c r="QWZ8" s="166"/>
      <c r="QXA8" s="166"/>
      <c r="QXB8" s="166"/>
      <c r="QXC8" s="166"/>
      <c r="QXD8" s="166"/>
      <c r="QXE8" s="166"/>
      <c r="QXF8" s="166"/>
      <c r="QXG8" s="166"/>
      <c r="QXH8" s="166"/>
      <c r="QXI8" s="166"/>
      <c r="QXJ8" s="166"/>
      <c r="QXK8" s="166"/>
      <c r="QXL8" s="166"/>
      <c r="QXM8" s="166"/>
      <c r="QXN8" s="166"/>
      <c r="QXO8" s="166"/>
      <c r="QXP8" s="166"/>
      <c r="QXQ8" s="166"/>
      <c r="QXR8" s="166"/>
      <c r="QXS8" s="166"/>
      <c r="QXT8" s="166"/>
      <c r="QXU8" s="166"/>
      <c r="QXV8" s="166"/>
      <c r="QXW8" s="166"/>
      <c r="QXX8" s="166"/>
      <c r="QXY8" s="166"/>
      <c r="QXZ8" s="166"/>
      <c r="QYA8" s="166"/>
      <c r="QYB8" s="166"/>
      <c r="QYC8" s="166"/>
      <c r="QYD8" s="166"/>
      <c r="QYE8" s="166"/>
      <c r="QYF8" s="166"/>
      <c r="QYG8" s="166"/>
      <c r="QYH8" s="166"/>
      <c r="QYI8" s="166"/>
      <c r="QYJ8" s="166"/>
      <c r="QYK8" s="166"/>
      <c r="QYL8" s="166"/>
      <c r="QYM8" s="166"/>
      <c r="QYN8" s="166"/>
      <c r="QYO8" s="166"/>
      <c r="QYP8" s="166"/>
      <c r="QYQ8" s="166"/>
      <c r="QYR8" s="166"/>
      <c r="QYS8" s="166"/>
      <c r="QYT8" s="166"/>
      <c r="QYU8" s="166"/>
      <c r="QYV8" s="166"/>
      <c r="QYW8" s="166"/>
      <c r="QYX8" s="166"/>
      <c r="QYY8" s="166"/>
      <c r="QYZ8" s="166"/>
      <c r="QZA8" s="166"/>
      <c r="QZB8" s="166"/>
      <c r="QZC8" s="166"/>
      <c r="QZD8" s="166"/>
      <c r="QZE8" s="166"/>
      <c r="QZF8" s="166"/>
      <c r="QZG8" s="166"/>
      <c r="QZH8" s="166"/>
      <c r="QZI8" s="166"/>
      <c r="QZJ8" s="166"/>
      <c r="QZK8" s="166"/>
      <c r="QZL8" s="166"/>
      <c r="QZM8" s="166"/>
      <c r="QZN8" s="166"/>
      <c r="QZO8" s="166"/>
      <c r="QZP8" s="166"/>
      <c r="QZQ8" s="166"/>
      <c r="QZR8" s="166"/>
      <c r="QZS8" s="166"/>
      <c r="QZT8" s="166"/>
      <c r="QZU8" s="166"/>
      <c r="QZV8" s="166"/>
      <c r="QZW8" s="166"/>
      <c r="QZX8" s="166"/>
      <c r="QZY8" s="166"/>
      <c r="QZZ8" s="166"/>
      <c r="RAA8" s="166"/>
      <c r="RAB8" s="166"/>
      <c r="RAC8" s="166"/>
      <c r="RAD8" s="166"/>
      <c r="RAE8" s="166"/>
      <c r="RAF8" s="166"/>
      <c r="RAG8" s="166"/>
      <c r="RAH8" s="166"/>
      <c r="RAI8" s="166"/>
      <c r="RAJ8" s="166"/>
      <c r="RAK8" s="166"/>
      <c r="RAL8" s="166"/>
      <c r="RAM8" s="166"/>
      <c r="RAN8" s="166"/>
      <c r="RAO8" s="166"/>
      <c r="RAP8" s="166"/>
      <c r="RAQ8" s="166"/>
      <c r="RAR8" s="166"/>
      <c r="RAS8" s="166"/>
      <c r="RAT8" s="166"/>
      <c r="RAU8" s="166"/>
      <c r="RAV8" s="166"/>
      <c r="RAW8" s="166"/>
      <c r="RAX8" s="166"/>
      <c r="RAY8" s="166"/>
      <c r="RAZ8" s="166"/>
      <c r="RBA8" s="166"/>
      <c r="RBB8" s="166"/>
      <c r="RBC8" s="166"/>
      <c r="RBD8" s="166"/>
      <c r="RBE8" s="166"/>
      <c r="RBF8" s="166"/>
      <c r="RBG8" s="166"/>
      <c r="RBH8" s="166"/>
      <c r="RBI8" s="166"/>
      <c r="RBJ8" s="166"/>
      <c r="RBK8" s="166"/>
      <c r="RBL8" s="166"/>
      <c r="RBM8" s="166"/>
      <c r="RBN8" s="166"/>
      <c r="RBO8" s="166"/>
      <c r="RBP8" s="166"/>
      <c r="RBQ8" s="166"/>
      <c r="RBR8" s="166"/>
      <c r="RBS8" s="166"/>
      <c r="RBT8" s="166"/>
      <c r="RBU8" s="166"/>
      <c r="RBV8" s="166"/>
      <c r="RBW8" s="166"/>
      <c r="RBX8" s="166"/>
      <c r="RBY8" s="166"/>
      <c r="RBZ8" s="166"/>
      <c r="RCA8" s="166"/>
      <c r="RCB8" s="166"/>
      <c r="RCC8" s="166"/>
      <c r="RCD8" s="166"/>
      <c r="RCE8" s="166"/>
      <c r="RCF8" s="166"/>
      <c r="RCG8" s="166"/>
      <c r="RCH8" s="166"/>
      <c r="RCI8" s="166"/>
      <c r="RCJ8" s="166"/>
      <c r="RCK8" s="166"/>
      <c r="RCL8" s="166"/>
      <c r="RCM8" s="166"/>
      <c r="RCN8" s="166"/>
      <c r="RCO8" s="166"/>
      <c r="RCP8" s="166"/>
      <c r="RCQ8" s="166"/>
      <c r="RCR8" s="166"/>
      <c r="RCS8" s="166"/>
      <c r="RCT8" s="166"/>
      <c r="RCU8" s="166"/>
      <c r="RCV8" s="166"/>
      <c r="RCW8" s="166"/>
      <c r="RCX8" s="166"/>
      <c r="RCY8" s="166"/>
      <c r="RCZ8" s="166"/>
      <c r="RDA8" s="166"/>
      <c r="RDB8" s="166"/>
      <c r="RDC8" s="166"/>
      <c r="RDD8" s="166"/>
      <c r="RDE8" s="166"/>
      <c r="RDF8" s="166"/>
      <c r="RDG8" s="166"/>
      <c r="RDH8" s="166"/>
      <c r="RDI8" s="166"/>
      <c r="RDJ8" s="166"/>
      <c r="RDK8" s="166"/>
      <c r="RDL8" s="166"/>
      <c r="RDM8" s="166"/>
      <c r="RDN8" s="166"/>
      <c r="RDO8" s="166"/>
      <c r="RDP8" s="166"/>
      <c r="RDQ8" s="166"/>
      <c r="RDR8" s="166"/>
      <c r="RDS8" s="166"/>
      <c r="RDT8" s="166"/>
      <c r="RDU8" s="166"/>
      <c r="RDV8" s="166"/>
      <c r="RDW8" s="166"/>
      <c r="RDX8" s="166"/>
      <c r="RDY8" s="166"/>
      <c r="RDZ8" s="166"/>
      <c r="REA8" s="166"/>
      <c r="REB8" s="166"/>
      <c r="REC8" s="166"/>
      <c r="RED8" s="166"/>
      <c r="REE8" s="166"/>
      <c r="REF8" s="166"/>
      <c r="REG8" s="166"/>
      <c r="REH8" s="166"/>
      <c r="REI8" s="166"/>
      <c r="REJ8" s="166"/>
      <c r="REK8" s="166"/>
      <c r="REL8" s="166"/>
      <c r="REM8" s="166"/>
      <c r="REN8" s="166"/>
      <c r="REO8" s="166"/>
      <c r="REP8" s="166"/>
      <c r="REQ8" s="166"/>
      <c r="RER8" s="166"/>
      <c r="RES8" s="166"/>
      <c r="RET8" s="166"/>
      <c r="REU8" s="166"/>
      <c r="REV8" s="166"/>
      <c r="REW8" s="166"/>
      <c r="REX8" s="166"/>
      <c r="REY8" s="166"/>
      <c r="REZ8" s="166"/>
      <c r="RFA8" s="166"/>
      <c r="RFB8" s="166"/>
      <c r="RFC8" s="166"/>
      <c r="RFD8" s="166"/>
      <c r="RFE8" s="166"/>
      <c r="RFF8" s="166"/>
      <c r="RFG8" s="166"/>
      <c r="RFH8" s="166"/>
      <c r="RFI8" s="166"/>
      <c r="RFJ8" s="166"/>
      <c r="RFK8" s="166"/>
      <c r="RFL8" s="166"/>
      <c r="RFM8" s="166"/>
      <c r="RFN8" s="166"/>
      <c r="RFO8" s="166"/>
      <c r="RFP8" s="166"/>
      <c r="RFQ8" s="166"/>
      <c r="RFR8" s="166"/>
      <c r="RFS8" s="166"/>
      <c r="RFT8" s="166"/>
      <c r="RFU8" s="166"/>
      <c r="RFV8" s="166"/>
      <c r="RFW8" s="166"/>
      <c r="RFX8" s="166"/>
      <c r="RFY8" s="166"/>
      <c r="RFZ8" s="166"/>
      <c r="RGA8" s="166"/>
      <c r="RGB8" s="166"/>
      <c r="RGC8" s="166"/>
      <c r="RGD8" s="166"/>
      <c r="RGE8" s="166"/>
      <c r="RGF8" s="166"/>
      <c r="RGG8" s="166"/>
      <c r="RGH8" s="166"/>
      <c r="RGI8" s="166"/>
      <c r="RGJ8" s="166"/>
      <c r="RGK8" s="166"/>
      <c r="RGL8" s="166"/>
      <c r="RGM8" s="166"/>
      <c r="RGN8" s="166"/>
      <c r="RGO8" s="166"/>
      <c r="RGP8" s="166"/>
      <c r="RGQ8" s="166"/>
      <c r="RGR8" s="166"/>
      <c r="RGS8" s="166"/>
      <c r="RGT8" s="166"/>
      <c r="RGU8" s="166"/>
      <c r="RGV8" s="166"/>
      <c r="RGW8" s="166"/>
      <c r="RGX8" s="166"/>
      <c r="RGY8" s="166"/>
      <c r="RGZ8" s="166"/>
      <c r="RHA8" s="166"/>
      <c r="RHB8" s="166"/>
      <c r="RHC8" s="166"/>
      <c r="RHD8" s="166"/>
      <c r="RHE8" s="166"/>
      <c r="RHF8" s="166"/>
      <c r="RHG8" s="166"/>
      <c r="RHH8" s="166"/>
      <c r="RHI8" s="166"/>
      <c r="RHJ8" s="166"/>
      <c r="RHK8" s="166"/>
      <c r="RHL8" s="166"/>
      <c r="RHM8" s="166"/>
      <c r="RHN8" s="166"/>
      <c r="RHO8" s="166"/>
      <c r="RHP8" s="166"/>
      <c r="RHQ8" s="166"/>
      <c r="RHR8" s="166"/>
      <c r="RHS8" s="166"/>
      <c r="RHT8" s="166"/>
      <c r="RHU8" s="166"/>
      <c r="RHV8" s="166"/>
      <c r="RHW8" s="166"/>
      <c r="RHX8" s="166"/>
      <c r="RHY8" s="166"/>
      <c r="RHZ8" s="166"/>
      <c r="RIA8" s="166"/>
      <c r="RIB8" s="166"/>
      <c r="RIC8" s="166"/>
      <c r="RID8" s="166"/>
      <c r="RIE8" s="166"/>
      <c r="RIF8" s="166"/>
      <c r="RIG8" s="166"/>
      <c r="RIH8" s="166"/>
      <c r="RII8" s="166"/>
      <c r="RIJ8" s="166"/>
      <c r="RIK8" s="166"/>
      <c r="RIL8" s="166"/>
      <c r="RIM8" s="166"/>
      <c r="RIN8" s="166"/>
      <c r="RIO8" s="166"/>
      <c r="RIP8" s="166"/>
      <c r="RIQ8" s="166"/>
      <c r="RIR8" s="166"/>
      <c r="RIS8" s="166"/>
      <c r="RIT8" s="166"/>
      <c r="RIU8" s="166"/>
      <c r="RIV8" s="166"/>
      <c r="RIW8" s="166"/>
      <c r="RIX8" s="166"/>
      <c r="RIY8" s="166"/>
      <c r="RIZ8" s="166"/>
      <c r="RJA8" s="166"/>
      <c r="RJB8" s="166"/>
      <c r="RJC8" s="166"/>
      <c r="RJD8" s="166"/>
      <c r="RJE8" s="166"/>
      <c r="RJF8" s="166"/>
      <c r="RJG8" s="166"/>
      <c r="RJH8" s="166"/>
      <c r="RJI8" s="166"/>
      <c r="RJJ8" s="166"/>
      <c r="RJK8" s="166"/>
      <c r="RJL8" s="166"/>
      <c r="RJM8" s="166"/>
      <c r="RJN8" s="166"/>
      <c r="RJO8" s="166"/>
      <c r="RJP8" s="166"/>
      <c r="RJQ8" s="166"/>
      <c r="RJR8" s="166"/>
      <c r="RJS8" s="166"/>
      <c r="RJT8" s="166"/>
      <c r="RJU8" s="166"/>
      <c r="RJV8" s="166"/>
      <c r="RJW8" s="166"/>
      <c r="RJX8" s="166"/>
      <c r="RJY8" s="166"/>
      <c r="RJZ8" s="166"/>
      <c r="RKA8" s="166"/>
      <c r="RKB8" s="166"/>
      <c r="RKC8" s="166"/>
      <c r="RKD8" s="166"/>
      <c r="RKE8" s="166"/>
      <c r="RKF8" s="166"/>
      <c r="RKG8" s="166"/>
      <c r="RKH8" s="166"/>
      <c r="RKI8" s="166"/>
      <c r="RKJ8" s="166"/>
      <c r="RKK8" s="166"/>
      <c r="RKL8" s="166"/>
      <c r="RKM8" s="166"/>
      <c r="RKN8" s="166"/>
      <c r="RKO8" s="166"/>
      <c r="RKP8" s="166"/>
      <c r="RKQ8" s="166"/>
      <c r="RKR8" s="166"/>
      <c r="RKS8" s="166"/>
      <c r="RKT8" s="166"/>
      <c r="RKU8" s="166"/>
      <c r="RKV8" s="166"/>
      <c r="RKW8" s="166"/>
      <c r="RKX8" s="166"/>
      <c r="RKY8" s="166"/>
      <c r="RKZ8" s="166"/>
      <c r="RLA8" s="166"/>
      <c r="RLB8" s="166"/>
      <c r="RLC8" s="166"/>
      <c r="RLD8" s="166"/>
      <c r="RLE8" s="166"/>
      <c r="RLF8" s="166"/>
      <c r="RLG8" s="166"/>
      <c r="RLH8" s="166"/>
      <c r="RLI8" s="166"/>
      <c r="RLJ8" s="166"/>
      <c r="RLK8" s="166"/>
      <c r="RLL8" s="166"/>
      <c r="RLM8" s="166"/>
      <c r="RLN8" s="166"/>
      <c r="RLO8" s="166"/>
      <c r="RLP8" s="166"/>
      <c r="RLQ8" s="166"/>
      <c r="RLR8" s="166"/>
      <c r="RLS8" s="166"/>
      <c r="RLT8" s="166"/>
      <c r="RLU8" s="166"/>
      <c r="RLV8" s="166"/>
      <c r="RLW8" s="166"/>
      <c r="RLX8" s="166"/>
      <c r="RLY8" s="166"/>
      <c r="RLZ8" s="166"/>
      <c r="RMA8" s="166"/>
      <c r="RMB8" s="166"/>
      <c r="RMC8" s="166"/>
      <c r="RMD8" s="166"/>
      <c r="RME8" s="166"/>
      <c r="RMF8" s="166"/>
      <c r="RMG8" s="166"/>
      <c r="RMH8" s="166"/>
      <c r="RMI8" s="166"/>
      <c r="RMJ8" s="166"/>
      <c r="RMK8" s="166"/>
      <c r="RML8" s="166"/>
      <c r="RMM8" s="166"/>
      <c r="RMN8" s="166"/>
      <c r="RMO8" s="166"/>
      <c r="RMP8" s="166"/>
      <c r="RMQ8" s="166"/>
      <c r="RMR8" s="166"/>
      <c r="RMS8" s="166"/>
      <c r="RMT8" s="166"/>
      <c r="RMU8" s="166"/>
      <c r="RMV8" s="166"/>
      <c r="RMW8" s="166"/>
      <c r="RMX8" s="166"/>
      <c r="RMY8" s="166"/>
      <c r="RMZ8" s="166"/>
      <c r="RNA8" s="166"/>
      <c r="RNB8" s="166"/>
      <c r="RNC8" s="166"/>
      <c r="RND8" s="166"/>
      <c r="RNE8" s="166"/>
      <c r="RNF8" s="166"/>
      <c r="RNG8" s="166"/>
      <c r="RNH8" s="166"/>
      <c r="RNI8" s="166"/>
      <c r="RNJ8" s="166"/>
      <c r="RNK8" s="166"/>
      <c r="RNL8" s="166"/>
      <c r="RNM8" s="166"/>
      <c r="RNN8" s="166"/>
      <c r="RNO8" s="166"/>
      <c r="RNP8" s="166"/>
      <c r="RNQ8" s="166"/>
      <c r="RNR8" s="166"/>
      <c r="RNS8" s="166"/>
      <c r="RNT8" s="166"/>
      <c r="RNU8" s="166"/>
      <c r="RNV8" s="166"/>
      <c r="RNW8" s="166"/>
      <c r="RNX8" s="166"/>
      <c r="RNY8" s="166"/>
      <c r="RNZ8" s="166"/>
      <c r="ROA8" s="166"/>
      <c r="ROB8" s="166"/>
      <c r="ROC8" s="166"/>
      <c r="ROD8" s="166"/>
      <c r="ROE8" s="166"/>
      <c r="ROF8" s="166"/>
      <c r="ROG8" s="166"/>
      <c r="ROH8" s="166"/>
      <c r="ROI8" s="166"/>
      <c r="ROJ8" s="166"/>
      <c r="ROK8" s="166"/>
      <c r="ROL8" s="166"/>
      <c r="ROM8" s="166"/>
      <c r="RON8" s="166"/>
      <c r="ROO8" s="166"/>
      <c r="ROP8" s="166"/>
      <c r="ROQ8" s="166"/>
      <c r="ROR8" s="166"/>
      <c r="ROS8" s="166"/>
      <c r="ROT8" s="166"/>
      <c r="ROU8" s="166"/>
      <c r="ROV8" s="166"/>
      <c r="ROW8" s="166"/>
      <c r="ROX8" s="166"/>
      <c r="ROY8" s="166"/>
      <c r="ROZ8" s="166"/>
      <c r="RPA8" s="166"/>
      <c r="RPB8" s="166"/>
      <c r="RPC8" s="166"/>
      <c r="RPD8" s="166"/>
      <c r="RPE8" s="166"/>
      <c r="RPF8" s="166"/>
      <c r="RPG8" s="166"/>
      <c r="RPH8" s="166"/>
      <c r="RPI8" s="166"/>
      <c r="RPJ8" s="166"/>
      <c r="RPK8" s="166"/>
      <c r="RPL8" s="166"/>
      <c r="RPM8" s="166"/>
      <c r="RPN8" s="166"/>
      <c r="RPO8" s="166"/>
      <c r="RPP8" s="166"/>
      <c r="RPQ8" s="166"/>
      <c r="RPR8" s="166"/>
      <c r="RPS8" s="166"/>
      <c r="RPT8" s="166"/>
      <c r="RPU8" s="166"/>
      <c r="RPV8" s="166"/>
      <c r="RPW8" s="166"/>
      <c r="RPX8" s="166"/>
      <c r="RPY8" s="166"/>
      <c r="RPZ8" s="166"/>
      <c r="RQA8" s="166"/>
      <c r="RQB8" s="166"/>
      <c r="RQC8" s="166"/>
      <c r="RQD8" s="166"/>
      <c r="RQE8" s="166"/>
      <c r="RQF8" s="166"/>
      <c r="RQG8" s="166"/>
      <c r="RQH8" s="166"/>
      <c r="RQI8" s="166"/>
      <c r="RQJ8" s="166"/>
      <c r="RQK8" s="166"/>
      <c r="RQL8" s="166"/>
      <c r="RQM8" s="166"/>
      <c r="RQN8" s="166"/>
      <c r="RQO8" s="166"/>
      <c r="RQP8" s="166"/>
      <c r="RQQ8" s="166"/>
      <c r="RQR8" s="166"/>
      <c r="RQS8" s="166"/>
      <c r="RQT8" s="166"/>
      <c r="RQU8" s="166"/>
      <c r="RQV8" s="166"/>
      <c r="RQW8" s="166"/>
      <c r="RQX8" s="166"/>
      <c r="RQY8" s="166"/>
      <c r="RQZ8" s="166"/>
      <c r="RRA8" s="166"/>
      <c r="RRB8" s="166"/>
      <c r="RRC8" s="166"/>
      <c r="RRD8" s="166"/>
      <c r="RRE8" s="166"/>
      <c r="RRF8" s="166"/>
      <c r="RRG8" s="166"/>
      <c r="RRH8" s="166"/>
      <c r="RRI8" s="166"/>
      <c r="RRJ8" s="166"/>
      <c r="RRK8" s="166"/>
      <c r="RRL8" s="166"/>
      <c r="RRM8" s="166"/>
      <c r="RRN8" s="166"/>
      <c r="RRO8" s="166"/>
      <c r="RRP8" s="166"/>
      <c r="RRQ8" s="166"/>
      <c r="RRR8" s="166"/>
      <c r="RRS8" s="166"/>
      <c r="RRT8" s="166"/>
      <c r="RRU8" s="166"/>
      <c r="RRV8" s="166"/>
      <c r="RRW8" s="166"/>
      <c r="RRX8" s="166"/>
      <c r="RRY8" s="166"/>
      <c r="RRZ8" s="166"/>
      <c r="RSA8" s="166"/>
      <c r="RSB8" s="166"/>
      <c r="RSC8" s="166"/>
      <c r="RSD8" s="166"/>
      <c r="RSE8" s="166"/>
      <c r="RSF8" s="166"/>
      <c r="RSG8" s="166"/>
      <c r="RSH8" s="166"/>
      <c r="RSI8" s="166"/>
      <c r="RSJ8" s="166"/>
      <c r="RSK8" s="166"/>
      <c r="RSL8" s="166"/>
      <c r="RSM8" s="166"/>
      <c r="RSN8" s="166"/>
      <c r="RSO8" s="166"/>
      <c r="RSP8" s="166"/>
      <c r="RSQ8" s="166"/>
      <c r="RSR8" s="166"/>
      <c r="RSS8" s="166"/>
      <c r="RST8" s="166"/>
      <c r="RSU8" s="166"/>
      <c r="RSV8" s="166"/>
      <c r="RSW8" s="166"/>
      <c r="RSX8" s="166"/>
      <c r="RSY8" s="166"/>
      <c r="RSZ8" s="166"/>
      <c r="RTA8" s="166"/>
      <c r="RTB8" s="166"/>
      <c r="RTC8" s="166"/>
      <c r="RTD8" s="166"/>
      <c r="RTE8" s="166"/>
      <c r="RTF8" s="166"/>
      <c r="RTG8" s="166"/>
      <c r="RTH8" s="166"/>
      <c r="RTI8" s="166"/>
      <c r="RTJ8" s="166"/>
      <c r="RTK8" s="166"/>
      <c r="RTL8" s="166"/>
      <c r="RTM8" s="166"/>
      <c r="RTN8" s="166"/>
      <c r="RTO8" s="166"/>
      <c r="RTP8" s="166"/>
      <c r="RTQ8" s="166"/>
      <c r="RTR8" s="166"/>
      <c r="RTS8" s="166"/>
      <c r="RTT8" s="166"/>
      <c r="RTU8" s="166"/>
      <c r="RTV8" s="166"/>
      <c r="RTW8" s="166"/>
      <c r="RTX8" s="166"/>
      <c r="RTY8" s="166"/>
      <c r="RTZ8" s="166"/>
      <c r="RUA8" s="166"/>
      <c r="RUB8" s="166"/>
      <c r="RUC8" s="166"/>
      <c r="RUD8" s="166"/>
      <c r="RUE8" s="166"/>
      <c r="RUF8" s="166"/>
      <c r="RUG8" s="166"/>
      <c r="RUH8" s="166"/>
      <c r="RUI8" s="166"/>
      <c r="RUJ8" s="166"/>
      <c r="RUK8" s="166"/>
      <c r="RUL8" s="166"/>
      <c r="RUM8" s="166"/>
      <c r="RUN8" s="166"/>
      <c r="RUO8" s="166"/>
      <c r="RUP8" s="166"/>
      <c r="RUQ8" s="166"/>
      <c r="RUR8" s="166"/>
      <c r="RUS8" s="166"/>
      <c r="RUT8" s="166"/>
      <c r="RUU8" s="166"/>
      <c r="RUV8" s="166"/>
      <c r="RUW8" s="166"/>
      <c r="RUX8" s="166"/>
      <c r="RUY8" s="166"/>
      <c r="RUZ8" s="166"/>
      <c r="RVA8" s="166"/>
      <c r="RVB8" s="166"/>
      <c r="RVC8" s="166"/>
      <c r="RVD8" s="166"/>
      <c r="RVE8" s="166"/>
      <c r="RVF8" s="166"/>
      <c r="RVG8" s="166"/>
      <c r="RVH8" s="166"/>
      <c r="RVI8" s="166"/>
      <c r="RVJ8" s="166"/>
      <c r="RVK8" s="166"/>
      <c r="RVL8" s="166"/>
      <c r="RVM8" s="166"/>
      <c r="RVN8" s="166"/>
      <c r="RVO8" s="166"/>
      <c r="RVP8" s="166"/>
      <c r="RVQ8" s="166"/>
      <c r="RVR8" s="166"/>
      <c r="RVS8" s="166"/>
      <c r="RVT8" s="166"/>
      <c r="RVU8" s="166"/>
      <c r="RVV8" s="166"/>
      <c r="RVW8" s="166"/>
      <c r="RVX8" s="166"/>
      <c r="RVY8" s="166"/>
      <c r="RVZ8" s="166"/>
      <c r="RWA8" s="166"/>
      <c r="RWB8" s="166"/>
      <c r="RWC8" s="166"/>
      <c r="RWD8" s="166"/>
      <c r="RWE8" s="166"/>
      <c r="RWF8" s="166"/>
      <c r="RWG8" s="166"/>
      <c r="RWH8" s="166"/>
      <c r="RWI8" s="166"/>
      <c r="RWJ8" s="166"/>
      <c r="RWK8" s="166"/>
      <c r="RWL8" s="166"/>
      <c r="RWM8" s="166"/>
      <c r="RWN8" s="166"/>
      <c r="RWO8" s="166"/>
      <c r="RWP8" s="166"/>
      <c r="RWQ8" s="166"/>
      <c r="RWR8" s="166"/>
      <c r="RWS8" s="166"/>
      <c r="RWT8" s="166"/>
      <c r="RWU8" s="166"/>
      <c r="RWV8" s="166"/>
      <c r="RWW8" s="166"/>
      <c r="RWX8" s="166"/>
      <c r="RWY8" s="166"/>
      <c r="RWZ8" s="166"/>
      <c r="RXA8" s="166"/>
      <c r="RXB8" s="166"/>
      <c r="RXC8" s="166"/>
      <c r="RXD8" s="166"/>
      <c r="RXE8" s="166"/>
      <c r="RXF8" s="166"/>
      <c r="RXG8" s="166"/>
      <c r="RXH8" s="166"/>
      <c r="RXI8" s="166"/>
      <c r="RXJ8" s="166"/>
      <c r="RXK8" s="166"/>
      <c r="RXL8" s="166"/>
      <c r="RXM8" s="166"/>
      <c r="RXN8" s="166"/>
      <c r="RXO8" s="166"/>
      <c r="RXP8" s="166"/>
      <c r="RXQ8" s="166"/>
      <c r="RXR8" s="166"/>
      <c r="RXS8" s="166"/>
      <c r="RXT8" s="166"/>
      <c r="RXU8" s="166"/>
      <c r="RXV8" s="166"/>
      <c r="RXW8" s="166"/>
      <c r="RXX8" s="166"/>
      <c r="RXY8" s="166"/>
      <c r="RXZ8" s="166"/>
      <c r="RYA8" s="166"/>
      <c r="RYB8" s="166"/>
      <c r="RYC8" s="166"/>
      <c r="RYD8" s="166"/>
      <c r="RYE8" s="166"/>
      <c r="RYF8" s="166"/>
      <c r="RYG8" s="166"/>
      <c r="RYH8" s="166"/>
      <c r="RYI8" s="166"/>
      <c r="RYJ8" s="166"/>
      <c r="RYK8" s="166"/>
      <c r="RYL8" s="166"/>
      <c r="RYM8" s="166"/>
      <c r="RYN8" s="166"/>
      <c r="RYO8" s="166"/>
      <c r="RYP8" s="166"/>
      <c r="RYQ8" s="166"/>
      <c r="RYR8" s="166"/>
      <c r="RYS8" s="166"/>
      <c r="RYT8" s="166"/>
      <c r="RYU8" s="166"/>
      <c r="RYV8" s="166"/>
      <c r="RYW8" s="166"/>
      <c r="RYX8" s="166"/>
      <c r="RYY8" s="166"/>
      <c r="RYZ8" s="166"/>
      <c r="RZA8" s="166"/>
      <c r="RZB8" s="166"/>
      <c r="RZC8" s="166"/>
      <c r="RZD8" s="166"/>
      <c r="RZE8" s="166"/>
      <c r="RZF8" s="166"/>
      <c r="RZG8" s="166"/>
      <c r="RZH8" s="166"/>
      <c r="RZI8" s="166"/>
      <c r="RZJ8" s="166"/>
      <c r="RZK8" s="166"/>
      <c r="RZL8" s="166"/>
      <c r="RZM8" s="166"/>
      <c r="RZN8" s="166"/>
      <c r="RZO8" s="166"/>
      <c r="RZP8" s="166"/>
      <c r="RZQ8" s="166"/>
      <c r="RZR8" s="166"/>
      <c r="RZS8" s="166"/>
      <c r="RZT8" s="166"/>
      <c r="RZU8" s="166"/>
      <c r="RZV8" s="166"/>
      <c r="RZW8" s="166"/>
      <c r="RZX8" s="166"/>
      <c r="RZY8" s="166"/>
      <c r="RZZ8" s="166"/>
      <c r="SAA8" s="166"/>
      <c r="SAB8" s="166"/>
      <c r="SAC8" s="166"/>
      <c r="SAD8" s="166"/>
      <c r="SAE8" s="166"/>
      <c r="SAF8" s="166"/>
      <c r="SAG8" s="166"/>
      <c r="SAH8" s="166"/>
      <c r="SAI8" s="166"/>
      <c r="SAJ8" s="166"/>
      <c r="SAK8" s="166"/>
      <c r="SAL8" s="166"/>
      <c r="SAM8" s="166"/>
      <c r="SAN8" s="166"/>
      <c r="SAO8" s="166"/>
      <c r="SAP8" s="166"/>
      <c r="SAQ8" s="166"/>
      <c r="SAR8" s="166"/>
      <c r="SAS8" s="166"/>
      <c r="SAT8" s="166"/>
      <c r="SAU8" s="166"/>
      <c r="SAV8" s="166"/>
      <c r="SAW8" s="166"/>
      <c r="SAX8" s="166"/>
      <c r="SAY8" s="166"/>
      <c r="SAZ8" s="166"/>
      <c r="SBA8" s="166"/>
      <c r="SBB8" s="166"/>
      <c r="SBC8" s="166"/>
      <c r="SBD8" s="166"/>
      <c r="SBE8" s="166"/>
      <c r="SBF8" s="166"/>
      <c r="SBG8" s="166"/>
      <c r="SBH8" s="166"/>
      <c r="SBI8" s="166"/>
      <c r="SBJ8" s="166"/>
      <c r="SBK8" s="166"/>
      <c r="SBL8" s="166"/>
      <c r="SBM8" s="166"/>
      <c r="SBN8" s="166"/>
      <c r="SBO8" s="166"/>
      <c r="SBP8" s="166"/>
      <c r="SBQ8" s="166"/>
      <c r="SBR8" s="166"/>
      <c r="SBS8" s="166"/>
      <c r="SBT8" s="166"/>
      <c r="SBU8" s="166"/>
      <c r="SBV8" s="166"/>
      <c r="SBW8" s="166"/>
      <c r="SBX8" s="166"/>
      <c r="SBY8" s="166"/>
      <c r="SBZ8" s="166"/>
      <c r="SCA8" s="166"/>
      <c r="SCB8" s="166"/>
      <c r="SCC8" s="166"/>
      <c r="SCD8" s="166"/>
      <c r="SCE8" s="166"/>
      <c r="SCF8" s="166"/>
      <c r="SCG8" s="166"/>
      <c r="SCH8" s="166"/>
      <c r="SCI8" s="166"/>
      <c r="SCJ8" s="166"/>
      <c r="SCK8" s="166"/>
      <c r="SCL8" s="166"/>
      <c r="SCM8" s="166"/>
      <c r="SCN8" s="166"/>
      <c r="SCO8" s="166"/>
      <c r="SCP8" s="166"/>
      <c r="SCQ8" s="166"/>
      <c r="SCR8" s="166"/>
      <c r="SCS8" s="166"/>
      <c r="SCT8" s="166"/>
      <c r="SCU8" s="166"/>
      <c r="SCV8" s="166"/>
      <c r="SCW8" s="166"/>
      <c r="SCX8" s="166"/>
      <c r="SCY8" s="166"/>
      <c r="SCZ8" s="166"/>
      <c r="SDA8" s="166"/>
      <c r="SDB8" s="166"/>
      <c r="SDC8" s="166"/>
      <c r="SDD8" s="166"/>
      <c r="SDE8" s="166"/>
      <c r="SDF8" s="166"/>
      <c r="SDG8" s="166"/>
      <c r="SDH8" s="166"/>
      <c r="SDI8" s="166"/>
      <c r="SDJ8" s="166"/>
      <c r="SDK8" s="166"/>
      <c r="SDL8" s="166"/>
      <c r="SDM8" s="166"/>
      <c r="SDN8" s="166"/>
      <c r="SDO8" s="166"/>
      <c r="SDP8" s="166"/>
      <c r="SDQ8" s="166"/>
      <c r="SDR8" s="166"/>
      <c r="SDS8" s="166"/>
      <c r="SDT8" s="166"/>
      <c r="SDU8" s="166"/>
      <c r="SDV8" s="166"/>
      <c r="SDW8" s="166"/>
      <c r="SDX8" s="166"/>
      <c r="SDY8" s="166"/>
      <c r="SDZ8" s="166"/>
      <c r="SEA8" s="166"/>
      <c r="SEB8" s="166"/>
      <c r="SEC8" s="166"/>
      <c r="SED8" s="166"/>
      <c r="SEE8" s="166"/>
      <c r="SEF8" s="166"/>
      <c r="SEG8" s="166"/>
      <c r="SEH8" s="166"/>
      <c r="SEI8" s="166"/>
      <c r="SEJ8" s="166"/>
      <c r="SEK8" s="166"/>
      <c r="SEL8" s="166"/>
      <c r="SEM8" s="166"/>
      <c r="SEN8" s="166"/>
      <c r="SEO8" s="166"/>
      <c r="SEP8" s="166"/>
      <c r="SEQ8" s="166"/>
      <c r="SER8" s="166"/>
      <c r="SES8" s="166"/>
      <c r="SET8" s="166"/>
      <c r="SEU8" s="166"/>
      <c r="SEV8" s="166"/>
      <c r="SEW8" s="166"/>
      <c r="SEX8" s="166"/>
      <c r="SEY8" s="166"/>
      <c r="SEZ8" s="166"/>
      <c r="SFA8" s="166"/>
      <c r="SFB8" s="166"/>
      <c r="SFC8" s="166"/>
      <c r="SFD8" s="166"/>
      <c r="SFE8" s="166"/>
      <c r="SFF8" s="166"/>
      <c r="SFG8" s="166"/>
      <c r="SFH8" s="166"/>
      <c r="SFI8" s="166"/>
      <c r="SFJ8" s="166"/>
      <c r="SFK8" s="166"/>
      <c r="SFL8" s="166"/>
      <c r="SFM8" s="166"/>
      <c r="SFN8" s="166"/>
      <c r="SFO8" s="166"/>
      <c r="SFP8" s="166"/>
      <c r="SFQ8" s="166"/>
      <c r="SFR8" s="166"/>
      <c r="SFS8" s="166"/>
      <c r="SFT8" s="166"/>
      <c r="SFU8" s="166"/>
      <c r="SFV8" s="166"/>
      <c r="SFW8" s="166"/>
      <c r="SFX8" s="166"/>
      <c r="SFY8" s="166"/>
      <c r="SFZ8" s="166"/>
      <c r="SGA8" s="166"/>
      <c r="SGB8" s="166"/>
      <c r="SGC8" s="166"/>
      <c r="SGD8" s="166"/>
      <c r="SGE8" s="166"/>
      <c r="SGF8" s="166"/>
      <c r="SGG8" s="166"/>
      <c r="SGH8" s="166"/>
      <c r="SGI8" s="166"/>
      <c r="SGJ8" s="166"/>
      <c r="SGK8" s="166"/>
      <c r="SGL8" s="166"/>
      <c r="SGM8" s="166"/>
      <c r="SGN8" s="166"/>
      <c r="SGO8" s="166"/>
      <c r="SGP8" s="166"/>
      <c r="SGQ8" s="166"/>
      <c r="SGR8" s="166"/>
      <c r="SGS8" s="166"/>
      <c r="SGT8" s="166"/>
      <c r="SGU8" s="166"/>
      <c r="SGV8" s="166"/>
      <c r="SGW8" s="166"/>
      <c r="SGX8" s="166"/>
      <c r="SGY8" s="166"/>
      <c r="SGZ8" s="166"/>
      <c r="SHA8" s="166"/>
      <c r="SHB8" s="166"/>
      <c r="SHC8" s="166"/>
      <c r="SHD8" s="166"/>
      <c r="SHE8" s="166"/>
      <c r="SHF8" s="166"/>
      <c r="SHG8" s="166"/>
      <c r="SHH8" s="166"/>
      <c r="SHI8" s="166"/>
      <c r="SHJ8" s="166"/>
      <c r="SHK8" s="166"/>
      <c r="SHL8" s="166"/>
      <c r="SHM8" s="166"/>
      <c r="SHN8" s="166"/>
      <c r="SHO8" s="166"/>
      <c r="SHP8" s="166"/>
      <c r="SHQ8" s="166"/>
      <c r="SHR8" s="166"/>
      <c r="SHS8" s="166"/>
      <c r="SHT8" s="166"/>
      <c r="SHU8" s="166"/>
      <c r="SHV8" s="166"/>
      <c r="SHW8" s="166"/>
      <c r="SHX8" s="166"/>
      <c r="SHY8" s="166"/>
      <c r="SHZ8" s="166"/>
      <c r="SIA8" s="166"/>
      <c r="SIB8" s="166"/>
      <c r="SIC8" s="166"/>
      <c r="SID8" s="166"/>
      <c r="SIE8" s="166"/>
      <c r="SIF8" s="166"/>
      <c r="SIG8" s="166"/>
      <c r="SIH8" s="166"/>
      <c r="SII8" s="166"/>
      <c r="SIJ8" s="166"/>
      <c r="SIK8" s="166"/>
      <c r="SIL8" s="166"/>
      <c r="SIM8" s="166"/>
      <c r="SIN8" s="166"/>
      <c r="SIO8" s="166"/>
      <c r="SIP8" s="166"/>
      <c r="SIQ8" s="166"/>
      <c r="SIR8" s="166"/>
      <c r="SIS8" s="166"/>
      <c r="SIT8" s="166"/>
      <c r="SIU8" s="166"/>
      <c r="SIV8" s="166"/>
      <c r="SIW8" s="166"/>
      <c r="SIX8" s="166"/>
      <c r="SIY8" s="166"/>
      <c r="SIZ8" s="166"/>
      <c r="SJA8" s="166"/>
      <c r="SJB8" s="166"/>
      <c r="SJC8" s="166"/>
      <c r="SJD8" s="166"/>
      <c r="SJE8" s="166"/>
      <c r="SJF8" s="166"/>
      <c r="SJG8" s="166"/>
      <c r="SJH8" s="166"/>
      <c r="SJI8" s="166"/>
      <c r="SJJ8" s="166"/>
      <c r="SJK8" s="166"/>
      <c r="SJL8" s="166"/>
      <c r="SJM8" s="166"/>
      <c r="SJN8" s="166"/>
      <c r="SJO8" s="166"/>
      <c r="SJP8" s="166"/>
      <c r="SJQ8" s="166"/>
      <c r="SJR8" s="166"/>
      <c r="SJS8" s="166"/>
      <c r="SJT8" s="166"/>
      <c r="SJU8" s="166"/>
      <c r="SJV8" s="166"/>
      <c r="SJW8" s="166"/>
      <c r="SJX8" s="166"/>
      <c r="SJY8" s="166"/>
      <c r="SJZ8" s="166"/>
      <c r="SKA8" s="166"/>
      <c r="SKB8" s="166"/>
      <c r="SKC8" s="166"/>
      <c r="SKD8" s="166"/>
      <c r="SKE8" s="166"/>
      <c r="SKF8" s="166"/>
      <c r="SKG8" s="166"/>
      <c r="SKH8" s="166"/>
      <c r="SKI8" s="166"/>
      <c r="SKJ8" s="166"/>
      <c r="SKK8" s="166"/>
      <c r="SKL8" s="166"/>
      <c r="SKM8" s="166"/>
      <c r="SKN8" s="166"/>
      <c r="SKO8" s="166"/>
      <c r="SKP8" s="166"/>
      <c r="SKQ8" s="166"/>
      <c r="SKR8" s="166"/>
      <c r="SKS8" s="166"/>
      <c r="SKT8" s="166"/>
      <c r="SKU8" s="166"/>
      <c r="SKV8" s="166"/>
      <c r="SKW8" s="166"/>
      <c r="SKX8" s="166"/>
      <c r="SKY8" s="166"/>
      <c r="SKZ8" s="166"/>
      <c r="SLA8" s="166"/>
      <c r="SLB8" s="166"/>
      <c r="SLC8" s="166"/>
      <c r="SLD8" s="166"/>
      <c r="SLE8" s="166"/>
      <c r="SLF8" s="166"/>
      <c r="SLG8" s="166"/>
      <c r="SLH8" s="166"/>
      <c r="SLI8" s="166"/>
      <c r="SLJ8" s="166"/>
      <c r="SLK8" s="166"/>
      <c r="SLL8" s="166"/>
      <c r="SLM8" s="166"/>
      <c r="SLN8" s="166"/>
      <c r="SLO8" s="166"/>
      <c r="SLP8" s="166"/>
      <c r="SLQ8" s="166"/>
      <c r="SLR8" s="166"/>
      <c r="SLS8" s="166"/>
      <c r="SLT8" s="166"/>
      <c r="SLU8" s="166"/>
      <c r="SLV8" s="166"/>
      <c r="SLW8" s="166"/>
      <c r="SLX8" s="166"/>
      <c r="SLY8" s="166"/>
      <c r="SLZ8" s="166"/>
      <c r="SMA8" s="166"/>
      <c r="SMB8" s="166"/>
      <c r="SMC8" s="166"/>
      <c r="SMD8" s="166"/>
      <c r="SME8" s="166"/>
      <c r="SMF8" s="166"/>
      <c r="SMG8" s="166"/>
      <c r="SMH8" s="166"/>
      <c r="SMI8" s="166"/>
      <c r="SMJ8" s="166"/>
      <c r="SMK8" s="166"/>
      <c r="SML8" s="166"/>
      <c r="SMM8" s="166"/>
      <c r="SMN8" s="166"/>
      <c r="SMO8" s="166"/>
      <c r="SMP8" s="166"/>
      <c r="SMQ8" s="166"/>
      <c r="SMR8" s="166"/>
      <c r="SMS8" s="166"/>
      <c r="SMT8" s="166"/>
      <c r="SMU8" s="166"/>
      <c r="SMV8" s="166"/>
      <c r="SMW8" s="166"/>
      <c r="SMX8" s="166"/>
      <c r="SMY8" s="166"/>
      <c r="SMZ8" s="166"/>
      <c r="SNA8" s="166"/>
      <c r="SNB8" s="166"/>
      <c r="SNC8" s="166"/>
      <c r="SND8" s="166"/>
      <c r="SNE8" s="166"/>
      <c r="SNF8" s="166"/>
      <c r="SNG8" s="166"/>
      <c r="SNH8" s="166"/>
      <c r="SNI8" s="166"/>
      <c r="SNJ8" s="166"/>
      <c r="SNK8" s="166"/>
      <c r="SNL8" s="166"/>
      <c r="SNM8" s="166"/>
      <c r="SNN8" s="166"/>
      <c r="SNO8" s="166"/>
      <c r="SNP8" s="166"/>
      <c r="SNQ8" s="166"/>
      <c r="SNR8" s="166"/>
      <c r="SNS8" s="166"/>
      <c r="SNT8" s="166"/>
      <c r="SNU8" s="166"/>
      <c r="SNV8" s="166"/>
      <c r="SNW8" s="166"/>
      <c r="SNX8" s="166"/>
      <c r="SNY8" s="166"/>
      <c r="SNZ8" s="166"/>
      <c r="SOA8" s="166"/>
      <c r="SOB8" s="166"/>
      <c r="SOC8" s="166"/>
      <c r="SOD8" s="166"/>
      <c r="SOE8" s="166"/>
      <c r="SOF8" s="166"/>
      <c r="SOG8" s="166"/>
      <c r="SOH8" s="166"/>
      <c r="SOI8" s="166"/>
      <c r="SOJ8" s="166"/>
      <c r="SOK8" s="166"/>
      <c r="SOL8" s="166"/>
      <c r="SOM8" s="166"/>
      <c r="SON8" s="166"/>
      <c r="SOO8" s="166"/>
      <c r="SOP8" s="166"/>
      <c r="SOQ8" s="166"/>
      <c r="SOR8" s="166"/>
      <c r="SOS8" s="166"/>
      <c r="SOT8" s="166"/>
      <c r="SOU8" s="166"/>
      <c r="SOV8" s="166"/>
      <c r="SOW8" s="166"/>
      <c r="SOX8" s="166"/>
      <c r="SOY8" s="166"/>
      <c r="SOZ8" s="166"/>
      <c r="SPA8" s="166"/>
      <c r="SPB8" s="166"/>
      <c r="SPC8" s="166"/>
      <c r="SPD8" s="166"/>
      <c r="SPE8" s="166"/>
      <c r="SPF8" s="166"/>
      <c r="SPG8" s="166"/>
      <c r="SPH8" s="166"/>
      <c r="SPI8" s="166"/>
      <c r="SPJ8" s="166"/>
      <c r="SPK8" s="166"/>
      <c r="SPL8" s="166"/>
      <c r="SPM8" s="166"/>
      <c r="SPN8" s="166"/>
      <c r="SPO8" s="166"/>
      <c r="SPP8" s="166"/>
      <c r="SPQ8" s="166"/>
      <c r="SPR8" s="166"/>
      <c r="SPS8" s="166"/>
      <c r="SPT8" s="166"/>
      <c r="SPU8" s="166"/>
      <c r="SPV8" s="166"/>
      <c r="SPW8" s="166"/>
      <c r="SPX8" s="166"/>
      <c r="SPY8" s="166"/>
      <c r="SPZ8" s="166"/>
      <c r="SQA8" s="166"/>
      <c r="SQB8" s="166"/>
      <c r="SQC8" s="166"/>
      <c r="SQD8" s="166"/>
      <c r="SQE8" s="166"/>
      <c r="SQF8" s="166"/>
      <c r="SQG8" s="166"/>
      <c r="SQH8" s="166"/>
      <c r="SQI8" s="166"/>
      <c r="SQJ8" s="166"/>
      <c r="SQK8" s="166"/>
      <c r="SQL8" s="166"/>
      <c r="SQM8" s="166"/>
      <c r="SQN8" s="166"/>
      <c r="SQO8" s="166"/>
      <c r="SQP8" s="166"/>
      <c r="SQQ8" s="166"/>
      <c r="SQR8" s="166"/>
      <c r="SQS8" s="166"/>
      <c r="SQT8" s="166"/>
      <c r="SQU8" s="166"/>
      <c r="SQV8" s="166"/>
      <c r="SQW8" s="166"/>
      <c r="SQX8" s="166"/>
      <c r="SQY8" s="166"/>
      <c r="SQZ8" s="166"/>
      <c r="SRA8" s="166"/>
      <c r="SRB8" s="166"/>
      <c r="SRC8" s="166"/>
      <c r="SRD8" s="166"/>
      <c r="SRE8" s="166"/>
      <c r="SRF8" s="166"/>
      <c r="SRG8" s="166"/>
      <c r="SRH8" s="166"/>
      <c r="SRI8" s="166"/>
      <c r="SRJ8" s="166"/>
      <c r="SRK8" s="166"/>
      <c r="SRL8" s="166"/>
      <c r="SRM8" s="166"/>
      <c r="SRN8" s="166"/>
      <c r="SRO8" s="166"/>
      <c r="SRP8" s="166"/>
      <c r="SRQ8" s="166"/>
      <c r="SRR8" s="166"/>
      <c r="SRS8" s="166"/>
      <c r="SRT8" s="166"/>
      <c r="SRU8" s="166"/>
      <c r="SRV8" s="166"/>
      <c r="SRW8" s="166"/>
      <c r="SRX8" s="166"/>
      <c r="SRY8" s="166"/>
      <c r="SRZ8" s="166"/>
      <c r="SSA8" s="166"/>
      <c r="SSB8" s="166"/>
      <c r="SSC8" s="166"/>
      <c r="SSD8" s="166"/>
      <c r="SSE8" s="166"/>
      <c r="SSF8" s="166"/>
      <c r="SSG8" s="166"/>
      <c r="SSH8" s="166"/>
      <c r="SSI8" s="166"/>
      <c r="SSJ8" s="166"/>
      <c r="SSK8" s="166"/>
      <c r="SSL8" s="166"/>
      <c r="SSM8" s="166"/>
      <c r="SSN8" s="166"/>
      <c r="SSO8" s="166"/>
      <c r="SSP8" s="166"/>
      <c r="SSQ8" s="166"/>
      <c r="SSR8" s="166"/>
      <c r="SSS8" s="166"/>
      <c r="SST8" s="166"/>
      <c r="SSU8" s="166"/>
      <c r="SSV8" s="166"/>
      <c r="SSW8" s="166"/>
      <c r="SSX8" s="166"/>
      <c r="SSY8" s="166"/>
      <c r="SSZ8" s="166"/>
      <c r="STA8" s="166"/>
      <c r="STB8" s="166"/>
      <c r="STC8" s="166"/>
      <c r="STD8" s="166"/>
      <c r="STE8" s="166"/>
      <c r="STF8" s="166"/>
      <c r="STG8" s="166"/>
      <c r="STH8" s="166"/>
      <c r="STI8" s="166"/>
      <c r="STJ8" s="166"/>
      <c r="STK8" s="166"/>
      <c r="STL8" s="166"/>
      <c r="STM8" s="166"/>
      <c r="STN8" s="166"/>
      <c r="STO8" s="166"/>
      <c r="STP8" s="166"/>
      <c r="STQ8" s="166"/>
      <c r="STR8" s="166"/>
      <c r="STS8" s="166"/>
      <c r="STT8" s="166"/>
      <c r="STU8" s="166"/>
      <c r="STV8" s="166"/>
      <c r="STW8" s="166"/>
      <c r="STX8" s="166"/>
      <c r="STY8" s="166"/>
      <c r="STZ8" s="166"/>
      <c r="SUA8" s="166"/>
      <c r="SUB8" s="166"/>
      <c r="SUC8" s="166"/>
      <c r="SUD8" s="166"/>
      <c r="SUE8" s="166"/>
      <c r="SUF8" s="166"/>
      <c r="SUG8" s="166"/>
      <c r="SUH8" s="166"/>
      <c r="SUI8" s="166"/>
      <c r="SUJ8" s="166"/>
      <c r="SUK8" s="166"/>
      <c r="SUL8" s="166"/>
      <c r="SUM8" s="166"/>
      <c r="SUN8" s="166"/>
      <c r="SUO8" s="166"/>
      <c r="SUP8" s="166"/>
      <c r="SUQ8" s="166"/>
      <c r="SUR8" s="166"/>
      <c r="SUS8" s="166"/>
      <c r="SUT8" s="166"/>
      <c r="SUU8" s="166"/>
      <c r="SUV8" s="166"/>
      <c r="SUW8" s="166"/>
      <c r="SUX8" s="166"/>
      <c r="SUY8" s="166"/>
      <c r="SUZ8" s="166"/>
      <c r="SVA8" s="166"/>
      <c r="SVB8" s="166"/>
      <c r="SVC8" s="166"/>
      <c r="SVD8" s="166"/>
      <c r="SVE8" s="166"/>
      <c r="SVF8" s="166"/>
      <c r="SVG8" s="166"/>
      <c r="SVH8" s="166"/>
      <c r="SVI8" s="166"/>
      <c r="SVJ8" s="166"/>
      <c r="SVK8" s="166"/>
      <c r="SVL8" s="166"/>
      <c r="SVM8" s="166"/>
      <c r="SVN8" s="166"/>
      <c r="SVO8" s="166"/>
      <c r="SVP8" s="166"/>
      <c r="SVQ8" s="166"/>
      <c r="SVR8" s="166"/>
      <c r="SVS8" s="166"/>
      <c r="SVT8" s="166"/>
      <c r="SVU8" s="166"/>
      <c r="SVV8" s="166"/>
      <c r="SVW8" s="166"/>
      <c r="SVX8" s="166"/>
      <c r="SVY8" s="166"/>
      <c r="SVZ8" s="166"/>
      <c r="SWA8" s="166"/>
      <c r="SWB8" s="166"/>
      <c r="SWC8" s="166"/>
      <c r="SWD8" s="166"/>
      <c r="SWE8" s="166"/>
      <c r="SWF8" s="166"/>
      <c r="SWG8" s="166"/>
      <c r="SWH8" s="166"/>
      <c r="SWI8" s="166"/>
      <c r="SWJ8" s="166"/>
      <c r="SWK8" s="166"/>
      <c r="SWL8" s="166"/>
      <c r="SWM8" s="166"/>
      <c r="SWN8" s="166"/>
      <c r="SWO8" s="166"/>
      <c r="SWP8" s="166"/>
      <c r="SWQ8" s="166"/>
      <c r="SWR8" s="166"/>
      <c r="SWS8" s="166"/>
      <c r="SWT8" s="166"/>
      <c r="SWU8" s="166"/>
      <c r="SWV8" s="166"/>
      <c r="SWW8" s="166"/>
      <c r="SWX8" s="166"/>
      <c r="SWY8" s="166"/>
      <c r="SWZ8" s="166"/>
      <c r="SXA8" s="166"/>
      <c r="SXB8" s="166"/>
      <c r="SXC8" s="166"/>
      <c r="SXD8" s="166"/>
      <c r="SXE8" s="166"/>
      <c r="SXF8" s="166"/>
      <c r="SXG8" s="166"/>
      <c r="SXH8" s="166"/>
      <c r="SXI8" s="166"/>
      <c r="SXJ8" s="166"/>
      <c r="SXK8" s="166"/>
      <c r="SXL8" s="166"/>
      <c r="SXM8" s="166"/>
      <c r="SXN8" s="166"/>
      <c r="SXO8" s="166"/>
      <c r="SXP8" s="166"/>
      <c r="SXQ8" s="166"/>
      <c r="SXR8" s="166"/>
      <c r="SXS8" s="166"/>
      <c r="SXT8" s="166"/>
      <c r="SXU8" s="166"/>
      <c r="SXV8" s="166"/>
      <c r="SXW8" s="166"/>
      <c r="SXX8" s="166"/>
      <c r="SXY8" s="166"/>
      <c r="SXZ8" s="166"/>
      <c r="SYA8" s="166"/>
      <c r="SYB8" s="166"/>
      <c r="SYC8" s="166"/>
      <c r="SYD8" s="166"/>
      <c r="SYE8" s="166"/>
      <c r="SYF8" s="166"/>
      <c r="SYG8" s="166"/>
      <c r="SYH8" s="166"/>
      <c r="SYI8" s="166"/>
      <c r="SYJ8" s="166"/>
      <c r="SYK8" s="166"/>
      <c r="SYL8" s="166"/>
      <c r="SYM8" s="166"/>
      <c r="SYN8" s="166"/>
      <c r="SYO8" s="166"/>
      <c r="SYP8" s="166"/>
      <c r="SYQ8" s="166"/>
      <c r="SYR8" s="166"/>
      <c r="SYS8" s="166"/>
      <c r="SYT8" s="166"/>
      <c r="SYU8" s="166"/>
      <c r="SYV8" s="166"/>
      <c r="SYW8" s="166"/>
      <c r="SYX8" s="166"/>
      <c r="SYY8" s="166"/>
      <c r="SYZ8" s="166"/>
      <c r="SZA8" s="166"/>
      <c r="SZB8" s="166"/>
      <c r="SZC8" s="166"/>
      <c r="SZD8" s="166"/>
      <c r="SZE8" s="166"/>
      <c r="SZF8" s="166"/>
      <c r="SZG8" s="166"/>
      <c r="SZH8" s="166"/>
      <c r="SZI8" s="166"/>
      <c r="SZJ8" s="166"/>
      <c r="SZK8" s="166"/>
      <c r="SZL8" s="166"/>
      <c r="SZM8" s="166"/>
      <c r="SZN8" s="166"/>
      <c r="SZO8" s="166"/>
      <c r="SZP8" s="166"/>
      <c r="SZQ8" s="166"/>
      <c r="SZR8" s="166"/>
      <c r="SZS8" s="166"/>
      <c r="SZT8" s="166"/>
      <c r="SZU8" s="166"/>
      <c r="SZV8" s="166"/>
      <c r="SZW8" s="166"/>
      <c r="SZX8" s="166"/>
      <c r="SZY8" s="166"/>
      <c r="SZZ8" s="166"/>
      <c r="TAA8" s="166"/>
      <c r="TAB8" s="166"/>
      <c r="TAC8" s="166"/>
      <c r="TAD8" s="166"/>
      <c r="TAE8" s="166"/>
      <c r="TAF8" s="166"/>
      <c r="TAG8" s="166"/>
      <c r="TAH8" s="166"/>
      <c r="TAI8" s="166"/>
      <c r="TAJ8" s="166"/>
      <c r="TAK8" s="166"/>
      <c r="TAL8" s="166"/>
      <c r="TAM8" s="166"/>
      <c r="TAN8" s="166"/>
      <c r="TAO8" s="166"/>
      <c r="TAP8" s="166"/>
      <c r="TAQ8" s="166"/>
      <c r="TAR8" s="166"/>
      <c r="TAS8" s="166"/>
      <c r="TAT8" s="166"/>
      <c r="TAU8" s="166"/>
      <c r="TAV8" s="166"/>
      <c r="TAW8" s="166"/>
      <c r="TAX8" s="166"/>
      <c r="TAY8" s="166"/>
      <c r="TAZ8" s="166"/>
      <c r="TBA8" s="166"/>
      <c r="TBB8" s="166"/>
      <c r="TBC8" s="166"/>
      <c r="TBD8" s="166"/>
      <c r="TBE8" s="166"/>
      <c r="TBF8" s="166"/>
      <c r="TBG8" s="166"/>
      <c r="TBH8" s="166"/>
      <c r="TBI8" s="166"/>
      <c r="TBJ8" s="166"/>
      <c r="TBK8" s="166"/>
      <c r="TBL8" s="166"/>
      <c r="TBM8" s="166"/>
      <c r="TBN8" s="166"/>
      <c r="TBO8" s="166"/>
      <c r="TBP8" s="166"/>
      <c r="TBQ8" s="166"/>
      <c r="TBR8" s="166"/>
      <c r="TBS8" s="166"/>
      <c r="TBT8" s="166"/>
      <c r="TBU8" s="166"/>
      <c r="TBV8" s="166"/>
      <c r="TBW8" s="166"/>
      <c r="TBX8" s="166"/>
      <c r="TBY8" s="166"/>
      <c r="TBZ8" s="166"/>
      <c r="TCA8" s="166"/>
      <c r="TCB8" s="166"/>
      <c r="TCC8" s="166"/>
      <c r="TCD8" s="166"/>
      <c r="TCE8" s="166"/>
      <c r="TCF8" s="166"/>
      <c r="TCG8" s="166"/>
      <c r="TCH8" s="166"/>
      <c r="TCI8" s="166"/>
      <c r="TCJ8" s="166"/>
      <c r="TCK8" s="166"/>
      <c r="TCL8" s="166"/>
      <c r="TCM8" s="166"/>
      <c r="TCN8" s="166"/>
      <c r="TCO8" s="166"/>
      <c r="TCP8" s="166"/>
      <c r="TCQ8" s="166"/>
      <c r="TCR8" s="166"/>
      <c r="TCS8" s="166"/>
      <c r="TCT8" s="166"/>
      <c r="TCU8" s="166"/>
      <c r="TCV8" s="166"/>
      <c r="TCW8" s="166"/>
      <c r="TCX8" s="166"/>
      <c r="TCY8" s="166"/>
      <c r="TCZ8" s="166"/>
      <c r="TDA8" s="166"/>
      <c r="TDB8" s="166"/>
      <c r="TDC8" s="166"/>
      <c r="TDD8" s="166"/>
      <c r="TDE8" s="166"/>
      <c r="TDF8" s="166"/>
      <c r="TDG8" s="166"/>
      <c r="TDH8" s="166"/>
      <c r="TDI8" s="166"/>
      <c r="TDJ8" s="166"/>
      <c r="TDK8" s="166"/>
      <c r="TDL8" s="166"/>
      <c r="TDM8" s="166"/>
      <c r="TDN8" s="166"/>
      <c r="TDO8" s="166"/>
      <c r="TDP8" s="166"/>
      <c r="TDQ8" s="166"/>
      <c r="TDR8" s="166"/>
      <c r="TDS8" s="166"/>
      <c r="TDT8" s="166"/>
      <c r="TDU8" s="166"/>
      <c r="TDV8" s="166"/>
      <c r="TDW8" s="166"/>
      <c r="TDX8" s="166"/>
      <c r="TDY8" s="166"/>
      <c r="TDZ8" s="166"/>
      <c r="TEA8" s="166"/>
      <c r="TEB8" s="166"/>
      <c r="TEC8" s="166"/>
      <c r="TED8" s="166"/>
      <c r="TEE8" s="166"/>
      <c r="TEF8" s="166"/>
      <c r="TEG8" s="166"/>
      <c r="TEH8" s="166"/>
      <c r="TEI8" s="166"/>
      <c r="TEJ8" s="166"/>
      <c r="TEK8" s="166"/>
      <c r="TEL8" s="166"/>
      <c r="TEM8" s="166"/>
      <c r="TEN8" s="166"/>
      <c r="TEO8" s="166"/>
      <c r="TEP8" s="166"/>
      <c r="TEQ8" s="166"/>
      <c r="TER8" s="166"/>
      <c r="TES8" s="166"/>
      <c r="TET8" s="166"/>
      <c r="TEU8" s="166"/>
      <c r="TEV8" s="166"/>
      <c r="TEW8" s="166"/>
      <c r="TEX8" s="166"/>
      <c r="TEY8" s="166"/>
      <c r="TEZ8" s="166"/>
      <c r="TFA8" s="166"/>
      <c r="TFB8" s="166"/>
      <c r="TFC8" s="166"/>
      <c r="TFD8" s="166"/>
      <c r="TFE8" s="166"/>
      <c r="TFF8" s="166"/>
      <c r="TFG8" s="166"/>
      <c r="TFH8" s="166"/>
      <c r="TFI8" s="166"/>
      <c r="TFJ8" s="166"/>
      <c r="TFK8" s="166"/>
      <c r="TFL8" s="166"/>
      <c r="TFM8" s="166"/>
      <c r="TFN8" s="166"/>
      <c r="TFO8" s="166"/>
      <c r="TFP8" s="166"/>
      <c r="TFQ8" s="166"/>
      <c r="TFR8" s="166"/>
      <c r="TFS8" s="166"/>
      <c r="TFT8" s="166"/>
      <c r="TFU8" s="166"/>
      <c r="TFV8" s="166"/>
      <c r="TFW8" s="166"/>
      <c r="TFX8" s="166"/>
      <c r="TFY8" s="166"/>
      <c r="TFZ8" s="166"/>
      <c r="TGA8" s="166"/>
      <c r="TGB8" s="166"/>
      <c r="TGC8" s="166"/>
      <c r="TGD8" s="166"/>
      <c r="TGE8" s="166"/>
      <c r="TGF8" s="166"/>
      <c r="TGG8" s="166"/>
      <c r="TGH8" s="166"/>
      <c r="TGI8" s="166"/>
      <c r="TGJ8" s="166"/>
      <c r="TGK8" s="166"/>
      <c r="TGL8" s="166"/>
      <c r="TGM8" s="166"/>
      <c r="TGN8" s="166"/>
      <c r="TGO8" s="166"/>
      <c r="TGP8" s="166"/>
      <c r="TGQ8" s="166"/>
      <c r="TGR8" s="166"/>
      <c r="TGS8" s="166"/>
      <c r="TGT8" s="166"/>
      <c r="TGU8" s="166"/>
      <c r="TGV8" s="166"/>
      <c r="TGW8" s="166"/>
      <c r="TGX8" s="166"/>
      <c r="TGY8" s="166"/>
      <c r="TGZ8" s="166"/>
      <c r="THA8" s="166"/>
      <c r="THB8" s="166"/>
      <c r="THC8" s="166"/>
      <c r="THD8" s="166"/>
      <c r="THE8" s="166"/>
      <c r="THF8" s="166"/>
      <c r="THG8" s="166"/>
      <c r="THH8" s="166"/>
      <c r="THI8" s="166"/>
      <c r="THJ8" s="166"/>
      <c r="THK8" s="166"/>
      <c r="THL8" s="166"/>
      <c r="THM8" s="166"/>
      <c r="THN8" s="166"/>
      <c r="THO8" s="166"/>
      <c r="THP8" s="166"/>
      <c r="THQ8" s="166"/>
      <c r="THR8" s="166"/>
      <c r="THS8" s="166"/>
      <c r="THT8" s="166"/>
      <c r="THU8" s="166"/>
      <c r="THV8" s="166"/>
      <c r="THW8" s="166"/>
      <c r="THX8" s="166"/>
      <c r="THY8" s="166"/>
      <c r="THZ8" s="166"/>
      <c r="TIA8" s="166"/>
      <c r="TIB8" s="166"/>
      <c r="TIC8" s="166"/>
      <c r="TID8" s="166"/>
      <c r="TIE8" s="166"/>
      <c r="TIF8" s="166"/>
      <c r="TIG8" s="166"/>
      <c r="TIH8" s="166"/>
      <c r="TII8" s="166"/>
      <c r="TIJ8" s="166"/>
      <c r="TIK8" s="166"/>
      <c r="TIL8" s="166"/>
      <c r="TIM8" s="166"/>
      <c r="TIN8" s="166"/>
      <c r="TIO8" s="166"/>
      <c r="TIP8" s="166"/>
      <c r="TIQ8" s="166"/>
      <c r="TIR8" s="166"/>
      <c r="TIS8" s="166"/>
      <c r="TIT8" s="166"/>
      <c r="TIU8" s="166"/>
      <c r="TIV8" s="166"/>
      <c r="TIW8" s="166"/>
      <c r="TIX8" s="166"/>
      <c r="TIY8" s="166"/>
      <c r="TIZ8" s="166"/>
      <c r="TJA8" s="166"/>
      <c r="TJB8" s="166"/>
      <c r="TJC8" s="166"/>
      <c r="TJD8" s="166"/>
      <c r="TJE8" s="166"/>
      <c r="TJF8" s="166"/>
      <c r="TJG8" s="166"/>
      <c r="TJH8" s="166"/>
      <c r="TJI8" s="166"/>
      <c r="TJJ8" s="166"/>
      <c r="TJK8" s="166"/>
      <c r="TJL8" s="166"/>
      <c r="TJM8" s="166"/>
      <c r="TJN8" s="166"/>
      <c r="TJO8" s="166"/>
      <c r="TJP8" s="166"/>
      <c r="TJQ8" s="166"/>
      <c r="TJR8" s="166"/>
      <c r="TJS8" s="166"/>
      <c r="TJT8" s="166"/>
      <c r="TJU8" s="166"/>
      <c r="TJV8" s="166"/>
      <c r="TJW8" s="166"/>
      <c r="TJX8" s="166"/>
      <c r="TJY8" s="166"/>
      <c r="TJZ8" s="166"/>
      <c r="TKA8" s="166"/>
      <c r="TKB8" s="166"/>
      <c r="TKC8" s="166"/>
      <c r="TKD8" s="166"/>
      <c r="TKE8" s="166"/>
      <c r="TKF8" s="166"/>
      <c r="TKG8" s="166"/>
      <c r="TKH8" s="166"/>
      <c r="TKI8" s="166"/>
      <c r="TKJ8" s="166"/>
      <c r="TKK8" s="166"/>
      <c r="TKL8" s="166"/>
      <c r="TKM8" s="166"/>
      <c r="TKN8" s="166"/>
      <c r="TKO8" s="166"/>
      <c r="TKP8" s="166"/>
      <c r="TKQ8" s="166"/>
      <c r="TKR8" s="166"/>
      <c r="TKS8" s="166"/>
      <c r="TKT8" s="166"/>
      <c r="TKU8" s="166"/>
      <c r="TKV8" s="166"/>
      <c r="TKW8" s="166"/>
      <c r="TKX8" s="166"/>
      <c r="TKY8" s="166"/>
      <c r="TKZ8" s="166"/>
      <c r="TLA8" s="166"/>
      <c r="TLB8" s="166"/>
      <c r="TLC8" s="166"/>
      <c r="TLD8" s="166"/>
      <c r="TLE8" s="166"/>
      <c r="TLF8" s="166"/>
      <c r="TLG8" s="166"/>
      <c r="TLH8" s="166"/>
      <c r="TLI8" s="166"/>
      <c r="TLJ8" s="166"/>
      <c r="TLK8" s="166"/>
      <c r="TLL8" s="166"/>
      <c r="TLM8" s="166"/>
      <c r="TLN8" s="166"/>
      <c r="TLO8" s="166"/>
      <c r="TLP8" s="166"/>
      <c r="TLQ8" s="166"/>
      <c r="TLR8" s="166"/>
      <c r="TLS8" s="166"/>
      <c r="TLT8" s="166"/>
      <c r="TLU8" s="166"/>
      <c r="TLV8" s="166"/>
      <c r="TLW8" s="166"/>
      <c r="TLX8" s="166"/>
      <c r="TLY8" s="166"/>
      <c r="TLZ8" s="166"/>
      <c r="TMA8" s="166"/>
      <c r="TMB8" s="166"/>
      <c r="TMC8" s="166"/>
      <c r="TMD8" s="166"/>
      <c r="TME8" s="166"/>
      <c r="TMF8" s="166"/>
      <c r="TMG8" s="166"/>
      <c r="TMH8" s="166"/>
      <c r="TMI8" s="166"/>
      <c r="TMJ8" s="166"/>
      <c r="TMK8" s="166"/>
      <c r="TML8" s="166"/>
      <c r="TMM8" s="166"/>
      <c r="TMN8" s="166"/>
      <c r="TMO8" s="166"/>
      <c r="TMP8" s="166"/>
      <c r="TMQ8" s="166"/>
      <c r="TMR8" s="166"/>
      <c r="TMS8" s="166"/>
      <c r="TMT8" s="166"/>
      <c r="TMU8" s="166"/>
      <c r="TMV8" s="166"/>
      <c r="TMW8" s="166"/>
      <c r="TMX8" s="166"/>
      <c r="TMY8" s="166"/>
      <c r="TMZ8" s="166"/>
      <c r="TNA8" s="166"/>
      <c r="TNB8" s="166"/>
      <c r="TNC8" s="166"/>
      <c r="TND8" s="166"/>
      <c r="TNE8" s="166"/>
      <c r="TNF8" s="166"/>
      <c r="TNG8" s="166"/>
      <c r="TNH8" s="166"/>
      <c r="TNI8" s="166"/>
      <c r="TNJ8" s="166"/>
      <c r="TNK8" s="166"/>
      <c r="TNL8" s="166"/>
      <c r="TNM8" s="166"/>
      <c r="TNN8" s="166"/>
      <c r="TNO8" s="166"/>
      <c r="TNP8" s="166"/>
      <c r="TNQ8" s="166"/>
      <c r="TNR8" s="166"/>
      <c r="TNS8" s="166"/>
      <c r="TNT8" s="166"/>
      <c r="TNU8" s="166"/>
      <c r="TNV8" s="166"/>
      <c r="TNW8" s="166"/>
      <c r="TNX8" s="166"/>
      <c r="TNY8" s="166"/>
      <c r="TNZ8" s="166"/>
      <c r="TOA8" s="166"/>
      <c r="TOB8" s="166"/>
      <c r="TOC8" s="166"/>
      <c r="TOD8" s="166"/>
      <c r="TOE8" s="166"/>
      <c r="TOF8" s="166"/>
      <c r="TOG8" s="166"/>
      <c r="TOH8" s="166"/>
      <c r="TOI8" s="166"/>
      <c r="TOJ8" s="166"/>
      <c r="TOK8" s="166"/>
      <c r="TOL8" s="166"/>
      <c r="TOM8" s="166"/>
      <c r="TON8" s="166"/>
      <c r="TOO8" s="166"/>
      <c r="TOP8" s="166"/>
      <c r="TOQ8" s="166"/>
      <c r="TOR8" s="166"/>
      <c r="TOS8" s="166"/>
      <c r="TOT8" s="166"/>
      <c r="TOU8" s="166"/>
      <c r="TOV8" s="166"/>
      <c r="TOW8" s="166"/>
      <c r="TOX8" s="166"/>
      <c r="TOY8" s="166"/>
      <c r="TOZ8" s="166"/>
      <c r="TPA8" s="166"/>
      <c r="TPB8" s="166"/>
      <c r="TPC8" s="166"/>
      <c r="TPD8" s="166"/>
      <c r="TPE8" s="166"/>
      <c r="TPF8" s="166"/>
      <c r="TPG8" s="166"/>
      <c r="TPH8" s="166"/>
      <c r="TPI8" s="166"/>
      <c r="TPJ8" s="166"/>
      <c r="TPK8" s="166"/>
      <c r="TPL8" s="166"/>
      <c r="TPM8" s="166"/>
      <c r="TPN8" s="166"/>
      <c r="TPO8" s="166"/>
      <c r="TPP8" s="166"/>
      <c r="TPQ8" s="166"/>
      <c r="TPR8" s="166"/>
      <c r="TPS8" s="166"/>
      <c r="TPT8" s="166"/>
      <c r="TPU8" s="166"/>
      <c r="TPV8" s="166"/>
      <c r="TPW8" s="166"/>
      <c r="TPX8" s="166"/>
      <c r="TPY8" s="166"/>
      <c r="TPZ8" s="166"/>
      <c r="TQA8" s="166"/>
      <c r="TQB8" s="166"/>
      <c r="TQC8" s="166"/>
      <c r="TQD8" s="166"/>
      <c r="TQE8" s="166"/>
      <c r="TQF8" s="166"/>
      <c r="TQG8" s="166"/>
      <c r="TQH8" s="166"/>
      <c r="TQI8" s="166"/>
      <c r="TQJ8" s="166"/>
      <c r="TQK8" s="166"/>
      <c r="TQL8" s="166"/>
      <c r="TQM8" s="166"/>
      <c r="TQN8" s="166"/>
      <c r="TQO8" s="166"/>
      <c r="TQP8" s="166"/>
      <c r="TQQ8" s="166"/>
      <c r="TQR8" s="166"/>
      <c r="TQS8" s="166"/>
      <c r="TQT8" s="166"/>
      <c r="TQU8" s="166"/>
      <c r="TQV8" s="166"/>
      <c r="TQW8" s="166"/>
      <c r="TQX8" s="166"/>
      <c r="TQY8" s="166"/>
      <c r="TQZ8" s="166"/>
      <c r="TRA8" s="166"/>
      <c r="TRB8" s="166"/>
      <c r="TRC8" s="166"/>
      <c r="TRD8" s="166"/>
      <c r="TRE8" s="166"/>
      <c r="TRF8" s="166"/>
      <c r="TRG8" s="166"/>
      <c r="TRH8" s="166"/>
      <c r="TRI8" s="166"/>
      <c r="TRJ8" s="166"/>
      <c r="TRK8" s="166"/>
      <c r="TRL8" s="166"/>
      <c r="TRM8" s="166"/>
      <c r="TRN8" s="166"/>
      <c r="TRO8" s="166"/>
      <c r="TRP8" s="166"/>
      <c r="TRQ8" s="166"/>
      <c r="TRR8" s="166"/>
      <c r="TRS8" s="166"/>
      <c r="TRT8" s="166"/>
      <c r="TRU8" s="166"/>
      <c r="TRV8" s="166"/>
      <c r="TRW8" s="166"/>
      <c r="TRX8" s="166"/>
      <c r="TRY8" s="166"/>
      <c r="TRZ8" s="166"/>
      <c r="TSA8" s="166"/>
      <c r="TSB8" s="166"/>
      <c r="TSC8" s="166"/>
      <c r="TSD8" s="166"/>
      <c r="TSE8" s="166"/>
      <c r="TSF8" s="166"/>
      <c r="TSG8" s="166"/>
      <c r="TSH8" s="166"/>
      <c r="TSI8" s="166"/>
      <c r="TSJ8" s="166"/>
      <c r="TSK8" s="166"/>
      <c r="TSL8" s="166"/>
      <c r="TSM8" s="166"/>
      <c r="TSN8" s="166"/>
      <c r="TSO8" s="166"/>
      <c r="TSP8" s="166"/>
      <c r="TSQ8" s="166"/>
      <c r="TSR8" s="166"/>
      <c r="TSS8" s="166"/>
      <c r="TST8" s="166"/>
      <c r="TSU8" s="166"/>
      <c r="TSV8" s="166"/>
      <c r="TSW8" s="166"/>
      <c r="TSX8" s="166"/>
      <c r="TSY8" s="166"/>
      <c r="TSZ8" s="166"/>
      <c r="TTA8" s="166"/>
      <c r="TTB8" s="166"/>
      <c r="TTC8" s="166"/>
      <c r="TTD8" s="166"/>
      <c r="TTE8" s="166"/>
      <c r="TTF8" s="166"/>
      <c r="TTG8" s="166"/>
      <c r="TTH8" s="166"/>
      <c r="TTI8" s="166"/>
      <c r="TTJ8" s="166"/>
      <c r="TTK8" s="166"/>
      <c r="TTL8" s="166"/>
      <c r="TTM8" s="166"/>
      <c r="TTN8" s="166"/>
      <c r="TTO8" s="166"/>
      <c r="TTP8" s="166"/>
      <c r="TTQ8" s="166"/>
      <c r="TTR8" s="166"/>
      <c r="TTS8" s="166"/>
      <c r="TTT8" s="166"/>
      <c r="TTU8" s="166"/>
      <c r="TTV8" s="166"/>
      <c r="TTW8" s="166"/>
      <c r="TTX8" s="166"/>
      <c r="TTY8" s="166"/>
      <c r="TTZ8" s="166"/>
      <c r="TUA8" s="166"/>
      <c r="TUB8" s="166"/>
      <c r="TUC8" s="166"/>
      <c r="TUD8" s="166"/>
      <c r="TUE8" s="166"/>
      <c r="TUF8" s="166"/>
      <c r="TUG8" s="166"/>
      <c r="TUH8" s="166"/>
      <c r="TUI8" s="166"/>
      <c r="TUJ8" s="166"/>
      <c r="TUK8" s="166"/>
      <c r="TUL8" s="166"/>
      <c r="TUM8" s="166"/>
      <c r="TUN8" s="166"/>
      <c r="TUO8" s="166"/>
      <c r="TUP8" s="166"/>
      <c r="TUQ8" s="166"/>
      <c r="TUR8" s="166"/>
      <c r="TUS8" s="166"/>
      <c r="TUT8" s="166"/>
      <c r="TUU8" s="166"/>
      <c r="TUV8" s="166"/>
      <c r="TUW8" s="166"/>
      <c r="TUX8" s="166"/>
      <c r="TUY8" s="166"/>
      <c r="TUZ8" s="166"/>
      <c r="TVA8" s="166"/>
      <c r="TVB8" s="166"/>
      <c r="TVC8" s="166"/>
      <c r="TVD8" s="166"/>
      <c r="TVE8" s="166"/>
      <c r="TVF8" s="166"/>
      <c r="TVG8" s="166"/>
      <c r="TVH8" s="166"/>
      <c r="TVI8" s="166"/>
      <c r="TVJ8" s="166"/>
      <c r="TVK8" s="166"/>
      <c r="TVL8" s="166"/>
      <c r="TVM8" s="166"/>
      <c r="TVN8" s="166"/>
      <c r="TVO8" s="166"/>
      <c r="TVP8" s="166"/>
      <c r="TVQ8" s="166"/>
      <c r="TVR8" s="166"/>
      <c r="TVS8" s="166"/>
      <c r="TVT8" s="166"/>
      <c r="TVU8" s="166"/>
      <c r="TVV8" s="166"/>
      <c r="TVW8" s="166"/>
      <c r="TVX8" s="166"/>
      <c r="TVY8" s="166"/>
      <c r="TVZ8" s="166"/>
      <c r="TWA8" s="166"/>
      <c r="TWB8" s="166"/>
      <c r="TWC8" s="166"/>
      <c r="TWD8" s="166"/>
      <c r="TWE8" s="166"/>
      <c r="TWF8" s="166"/>
      <c r="TWG8" s="166"/>
      <c r="TWH8" s="166"/>
      <c r="TWI8" s="166"/>
      <c r="TWJ8" s="166"/>
      <c r="TWK8" s="166"/>
      <c r="TWL8" s="166"/>
      <c r="TWM8" s="166"/>
      <c r="TWN8" s="166"/>
      <c r="TWO8" s="166"/>
      <c r="TWP8" s="166"/>
      <c r="TWQ8" s="166"/>
      <c r="TWR8" s="166"/>
      <c r="TWS8" s="166"/>
      <c r="TWT8" s="166"/>
      <c r="TWU8" s="166"/>
      <c r="TWV8" s="166"/>
      <c r="TWW8" s="166"/>
      <c r="TWX8" s="166"/>
      <c r="TWY8" s="166"/>
      <c r="TWZ8" s="166"/>
      <c r="TXA8" s="166"/>
      <c r="TXB8" s="166"/>
      <c r="TXC8" s="166"/>
      <c r="TXD8" s="166"/>
      <c r="TXE8" s="166"/>
      <c r="TXF8" s="166"/>
      <c r="TXG8" s="166"/>
      <c r="TXH8" s="166"/>
      <c r="TXI8" s="166"/>
      <c r="TXJ8" s="166"/>
      <c r="TXK8" s="166"/>
      <c r="TXL8" s="166"/>
      <c r="TXM8" s="166"/>
      <c r="TXN8" s="166"/>
      <c r="TXO8" s="166"/>
      <c r="TXP8" s="166"/>
      <c r="TXQ8" s="166"/>
      <c r="TXR8" s="166"/>
      <c r="TXS8" s="166"/>
      <c r="TXT8" s="166"/>
      <c r="TXU8" s="166"/>
      <c r="TXV8" s="166"/>
      <c r="TXW8" s="166"/>
      <c r="TXX8" s="166"/>
      <c r="TXY8" s="166"/>
      <c r="TXZ8" s="166"/>
      <c r="TYA8" s="166"/>
      <c r="TYB8" s="166"/>
      <c r="TYC8" s="166"/>
      <c r="TYD8" s="166"/>
      <c r="TYE8" s="166"/>
      <c r="TYF8" s="166"/>
      <c r="TYG8" s="166"/>
      <c r="TYH8" s="166"/>
      <c r="TYI8" s="166"/>
      <c r="TYJ8" s="166"/>
      <c r="TYK8" s="166"/>
      <c r="TYL8" s="166"/>
      <c r="TYM8" s="166"/>
      <c r="TYN8" s="166"/>
      <c r="TYO8" s="166"/>
      <c r="TYP8" s="166"/>
      <c r="TYQ8" s="166"/>
      <c r="TYR8" s="166"/>
      <c r="TYS8" s="166"/>
      <c r="TYT8" s="166"/>
      <c r="TYU8" s="166"/>
      <c r="TYV8" s="166"/>
      <c r="TYW8" s="166"/>
      <c r="TYX8" s="166"/>
      <c r="TYY8" s="166"/>
      <c r="TYZ8" s="166"/>
      <c r="TZA8" s="166"/>
      <c r="TZB8" s="166"/>
      <c r="TZC8" s="166"/>
      <c r="TZD8" s="166"/>
      <c r="TZE8" s="166"/>
      <c r="TZF8" s="166"/>
      <c r="TZG8" s="166"/>
      <c r="TZH8" s="166"/>
      <c r="TZI8" s="166"/>
      <c r="TZJ8" s="166"/>
      <c r="TZK8" s="166"/>
      <c r="TZL8" s="166"/>
      <c r="TZM8" s="166"/>
      <c r="TZN8" s="166"/>
      <c r="TZO8" s="166"/>
      <c r="TZP8" s="166"/>
      <c r="TZQ8" s="166"/>
      <c r="TZR8" s="166"/>
      <c r="TZS8" s="166"/>
      <c r="TZT8" s="166"/>
      <c r="TZU8" s="166"/>
      <c r="TZV8" s="166"/>
      <c r="TZW8" s="166"/>
      <c r="TZX8" s="166"/>
      <c r="TZY8" s="166"/>
      <c r="TZZ8" s="166"/>
      <c r="UAA8" s="166"/>
      <c r="UAB8" s="166"/>
      <c r="UAC8" s="166"/>
      <c r="UAD8" s="166"/>
      <c r="UAE8" s="166"/>
      <c r="UAF8" s="166"/>
      <c r="UAG8" s="166"/>
      <c r="UAH8" s="166"/>
      <c r="UAI8" s="166"/>
      <c r="UAJ8" s="166"/>
      <c r="UAK8" s="166"/>
      <c r="UAL8" s="166"/>
      <c r="UAM8" s="166"/>
      <c r="UAN8" s="166"/>
      <c r="UAO8" s="166"/>
      <c r="UAP8" s="166"/>
      <c r="UAQ8" s="166"/>
      <c r="UAR8" s="166"/>
      <c r="UAS8" s="166"/>
      <c r="UAT8" s="166"/>
      <c r="UAU8" s="166"/>
      <c r="UAV8" s="166"/>
      <c r="UAW8" s="166"/>
      <c r="UAX8" s="166"/>
      <c r="UAY8" s="166"/>
      <c r="UAZ8" s="166"/>
      <c r="UBA8" s="166"/>
      <c r="UBB8" s="166"/>
      <c r="UBC8" s="166"/>
      <c r="UBD8" s="166"/>
      <c r="UBE8" s="166"/>
      <c r="UBF8" s="166"/>
      <c r="UBG8" s="166"/>
      <c r="UBH8" s="166"/>
      <c r="UBI8" s="166"/>
      <c r="UBJ8" s="166"/>
      <c r="UBK8" s="166"/>
      <c r="UBL8" s="166"/>
      <c r="UBM8" s="166"/>
      <c r="UBN8" s="166"/>
      <c r="UBO8" s="166"/>
      <c r="UBP8" s="166"/>
      <c r="UBQ8" s="166"/>
      <c r="UBR8" s="166"/>
      <c r="UBS8" s="166"/>
      <c r="UBT8" s="166"/>
      <c r="UBU8" s="166"/>
      <c r="UBV8" s="166"/>
      <c r="UBW8" s="166"/>
      <c r="UBX8" s="166"/>
      <c r="UBY8" s="166"/>
      <c r="UBZ8" s="166"/>
      <c r="UCA8" s="166"/>
      <c r="UCB8" s="166"/>
      <c r="UCC8" s="166"/>
      <c r="UCD8" s="166"/>
      <c r="UCE8" s="166"/>
      <c r="UCF8" s="166"/>
      <c r="UCG8" s="166"/>
      <c r="UCH8" s="166"/>
      <c r="UCI8" s="166"/>
      <c r="UCJ8" s="166"/>
      <c r="UCK8" s="166"/>
      <c r="UCL8" s="166"/>
      <c r="UCM8" s="166"/>
      <c r="UCN8" s="166"/>
      <c r="UCO8" s="166"/>
      <c r="UCP8" s="166"/>
      <c r="UCQ8" s="166"/>
      <c r="UCR8" s="166"/>
      <c r="UCS8" s="166"/>
      <c r="UCT8" s="166"/>
      <c r="UCU8" s="166"/>
      <c r="UCV8" s="166"/>
      <c r="UCW8" s="166"/>
      <c r="UCX8" s="166"/>
      <c r="UCY8" s="166"/>
      <c r="UCZ8" s="166"/>
      <c r="UDA8" s="166"/>
      <c r="UDB8" s="166"/>
      <c r="UDC8" s="166"/>
      <c r="UDD8" s="166"/>
      <c r="UDE8" s="166"/>
      <c r="UDF8" s="166"/>
      <c r="UDG8" s="166"/>
      <c r="UDH8" s="166"/>
      <c r="UDI8" s="166"/>
      <c r="UDJ8" s="166"/>
      <c r="UDK8" s="166"/>
      <c r="UDL8" s="166"/>
      <c r="UDM8" s="166"/>
      <c r="UDN8" s="166"/>
      <c r="UDO8" s="166"/>
      <c r="UDP8" s="166"/>
      <c r="UDQ8" s="166"/>
      <c r="UDR8" s="166"/>
      <c r="UDS8" s="166"/>
      <c r="UDT8" s="166"/>
      <c r="UDU8" s="166"/>
      <c r="UDV8" s="166"/>
      <c r="UDW8" s="166"/>
      <c r="UDX8" s="166"/>
      <c r="UDY8" s="166"/>
      <c r="UDZ8" s="166"/>
      <c r="UEA8" s="166"/>
      <c r="UEB8" s="166"/>
      <c r="UEC8" s="166"/>
      <c r="UED8" s="166"/>
      <c r="UEE8" s="166"/>
      <c r="UEF8" s="166"/>
      <c r="UEG8" s="166"/>
      <c r="UEH8" s="166"/>
      <c r="UEI8" s="166"/>
      <c r="UEJ8" s="166"/>
      <c r="UEK8" s="166"/>
      <c r="UEL8" s="166"/>
      <c r="UEM8" s="166"/>
      <c r="UEN8" s="166"/>
      <c r="UEO8" s="166"/>
      <c r="UEP8" s="166"/>
      <c r="UEQ8" s="166"/>
      <c r="UER8" s="166"/>
      <c r="UES8" s="166"/>
      <c r="UET8" s="166"/>
      <c r="UEU8" s="166"/>
      <c r="UEV8" s="166"/>
      <c r="UEW8" s="166"/>
      <c r="UEX8" s="166"/>
      <c r="UEY8" s="166"/>
      <c r="UEZ8" s="166"/>
      <c r="UFA8" s="166"/>
      <c r="UFB8" s="166"/>
      <c r="UFC8" s="166"/>
      <c r="UFD8" s="166"/>
      <c r="UFE8" s="166"/>
      <c r="UFF8" s="166"/>
      <c r="UFG8" s="166"/>
      <c r="UFH8" s="166"/>
      <c r="UFI8" s="166"/>
      <c r="UFJ8" s="166"/>
      <c r="UFK8" s="166"/>
      <c r="UFL8" s="166"/>
      <c r="UFM8" s="166"/>
      <c r="UFN8" s="166"/>
      <c r="UFO8" s="166"/>
      <c r="UFP8" s="166"/>
      <c r="UFQ8" s="166"/>
      <c r="UFR8" s="166"/>
      <c r="UFS8" s="166"/>
      <c r="UFT8" s="166"/>
      <c r="UFU8" s="166"/>
      <c r="UFV8" s="166"/>
      <c r="UFW8" s="166"/>
      <c r="UFX8" s="166"/>
      <c r="UFY8" s="166"/>
      <c r="UFZ8" s="166"/>
      <c r="UGA8" s="166"/>
      <c r="UGB8" s="166"/>
      <c r="UGC8" s="166"/>
      <c r="UGD8" s="166"/>
      <c r="UGE8" s="166"/>
      <c r="UGF8" s="166"/>
      <c r="UGG8" s="166"/>
      <c r="UGH8" s="166"/>
      <c r="UGI8" s="166"/>
      <c r="UGJ8" s="166"/>
      <c r="UGK8" s="166"/>
      <c r="UGL8" s="166"/>
      <c r="UGM8" s="166"/>
      <c r="UGN8" s="166"/>
      <c r="UGO8" s="166"/>
      <c r="UGP8" s="166"/>
      <c r="UGQ8" s="166"/>
      <c r="UGR8" s="166"/>
      <c r="UGS8" s="166"/>
      <c r="UGT8" s="166"/>
      <c r="UGU8" s="166"/>
      <c r="UGV8" s="166"/>
      <c r="UGW8" s="166"/>
      <c r="UGX8" s="166"/>
      <c r="UGY8" s="166"/>
      <c r="UGZ8" s="166"/>
      <c r="UHA8" s="166"/>
      <c r="UHB8" s="166"/>
      <c r="UHC8" s="166"/>
      <c r="UHD8" s="166"/>
      <c r="UHE8" s="166"/>
      <c r="UHF8" s="166"/>
      <c r="UHG8" s="166"/>
      <c r="UHH8" s="166"/>
      <c r="UHI8" s="166"/>
      <c r="UHJ8" s="166"/>
      <c r="UHK8" s="166"/>
      <c r="UHL8" s="166"/>
      <c r="UHM8" s="166"/>
      <c r="UHN8" s="166"/>
      <c r="UHO8" s="166"/>
      <c r="UHP8" s="166"/>
      <c r="UHQ8" s="166"/>
      <c r="UHR8" s="166"/>
      <c r="UHS8" s="166"/>
      <c r="UHT8" s="166"/>
      <c r="UHU8" s="166"/>
      <c r="UHV8" s="166"/>
      <c r="UHW8" s="166"/>
      <c r="UHX8" s="166"/>
      <c r="UHY8" s="166"/>
      <c r="UHZ8" s="166"/>
      <c r="UIA8" s="166"/>
      <c r="UIB8" s="166"/>
      <c r="UIC8" s="166"/>
      <c r="UID8" s="166"/>
      <c r="UIE8" s="166"/>
      <c r="UIF8" s="166"/>
      <c r="UIG8" s="166"/>
      <c r="UIH8" s="166"/>
      <c r="UII8" s="166"/>
      <c r="UIJ8" s="166"/>
      <c r="UIK8" s="166"/>
      <c r="UIL8" s="166"/>
      <c r="UIM8" s="166"/>
      <c r="UIN8" s="166"/>
      <c r="UIO8" s="166"/>
      <c r="UIP8" s="166"/>
      <c r="UIQ8" s="166"/>
      <c r="UIR8" s="166"/>
      <c r="UIS8" s="166"/>
      <c r="UIT8" s="166"/>
      <c r="UIU8" s="166"/>
      <c r="UIV8" s="166"/>
      <c r="UIW8" s="166"/>
      <c r="UIX8" s="166"/>
      <c r="UIY8" s="166"/>
      <c r="UIZ8" s="166"/>
      <c r="UJA8" s="166"/>
      <c r="UJB8" s="166"/>
      <c r="UJC8" s="166"/>
      <c r="UJD8" s="166"/>
      <c r="UJE8" s="166"/>
      <c r="UJF8" s="166"/>
      <c r="UJG8" s="166"/>
      <c r="UJH8" s="166"/>
      <c r="UJI8" s="166"/>
      <c r="UJJ8" s="166"/>
      <c r="UJK8" s="166"/>
      <c r="UJL8" s="166"/>
      <c r="UJM8" s="166"/>
      <c r="UJN8" s="166"/>
      <c r="UJO8" s="166"/>
      <c r="UJP8" s="166"/>
      <c r="UJQ8" s="166"/>
      <c r="UJR8" s="166"/>
      <c r="UJS8" s="166"/>
      <c r="UJT8" s="166"/>
      <c r="UJU8" s="166"/>
      <c r="UJV8" s="166"/>
      <c r="UJW8" s="166"/>
      <c r="UJX8" s="166"/>
      <c r="UJY8" s="166"/>
      <c r="UJZ8" s="166"/>
      <c r="UKA8" s="166"/>
      <c r="UKB8" s="166"/>
      <c r="UKC8" s="166"/>
      <c r="UKD8" s="166"/>
      <c r="UKE8" s="166"/>
      <c r="UKF8" s="166"/>
      <c r="UKG8" s="166"/>
      <c r="UKH8" s="166"/>
      <c r="UKI8" s="166"/>
      <c r="UKJ8" s="166"/>
      <c r="UKK8" s="166"/>
      <c r="UKL8" s="166"/>
      <c r="UKM8" s="166"/>
      <c r="UKN8" s="166"/>
      <c r="UKO8" s="166"/>
      <c r="UKP8" s="166"/>
      <c r="UKQ8" s="166"/>
      <c r="UKR8" s="166"/>
      <c r="UKS8" s="166"/>
      <c r="UKT8" s="166"/>
      <c r="UKU8" s="166"/>
      <c r="UKV8" s="166"/>
      <c r="UKW8" s="166"/>
      <c r="UKX8" s="166"/>
      <c r="UKY8" s="166"/>
      <c r="UKZ8" s="166"/>
      <c r="ULA8" s="166"/>
      <c r="ULB8" s="166"/>
      <c r="ULC8" s="166"/>
      <c r="ULD8" s="166"/>
      <c r="ULE8" s="166"/>
      <c r="ULF8" s="166"/>
      <c r="ULG8" s="166"/>
      <c r="ULH8" s="166"/>
      <c r="ULI8" s="166"/>
      <c r="ULJ8" s="166"/>
      <c r="ULK8" s="166"/>
      <c r="ULL8" s="166"/>
      <c r="ULM8" s="166"/>
      <c r="ULN8" s="166"/>
      <c r="ULO8" s="166"/>
      <c r="ULP8" s="166"/>
      <c r="ULQ8" s="166"/>
      <c r="ULR8" s="166"/>
      <c r="ULS8" s="166"/>
      <c r="ULT8" s="166"/>
      <c r="ULU8" s="166"/>
      <c r="ULV8" s="166"/>
      <c r="ULW8" s="166"/>
      <c r="ULX8" s="166"/>
      <c r="ULY8" s="166"/>
      <c r="ULZ8" s="166"/>
      <c r="UMA8" s="166"/>
      <c r="UMB8" s="166"/>
      <c r="UMC8" s="166"/>
      <c r="UMD8" s="166"/>
      <c r="UME8" s="166"/>
      <c r="UMF8" s="166"/>
      <c r="UMG8" s="166"/>
      <c r="UMH8" s="166"/>
      <c r="UMI8" s="166"/>
      <c r="UMJ8" s="166"/>
      <c r="UMK8" s="166"/>
      <c r="UML8" s="166"/>
      <c r="UMM8" s="166"/>
      <c r="UMN8" s="166"/>
      <c r="UMO8" s="166"/>
      <c r="UMP8" s="166"/>
      <c r="UMQ8" s="166"/>
      <c r="UMR8" s="166"/>
      <c r="UMS8" s="166"/>
      <c r="UMT8" s="166"/>
      <c r="UMU8" s="166"/>
      <c r="UMV8" s="166"/>
      <c r="UMW8" s="166"/>
      <c r="UMX8" s="166"/>
      <c r="UMY8" s="166"/>
      <c r="UMZ8" s="166"/>
      <c r="UNA8" s="166"/>
      <c r="UNB8" s="166"/>
      <c r="UNC8" s="166"/>
      <c r="UND8" s="166"/>
      <c r="UNE8" s="166"/>
      <c r="UNF8" s="166"/>
      <c r="UNG8" s="166"/>
      <c r="UNH8" s="166"/>
      <c r="UNI8" s="166"/>
      <c r="UNJ8" s="166"/>
      <c r="UNK8" s="166"/>
      <c r="UNL8" s="166"/>
      <c r="UNM8" s="166"/>
      <c r="UNN8" s="166"/>
      <c r="UNO8" s="166"/>
      <c r="UNP8" s="166"/>
      <c r="UNQ8" s="166"/>
      <c r="UNR8" s="166"/>
      <c r="UNS8" s="166"/>
      <c r="UNT8" s="166"/>
      <c r="UNU8" s="166"/>
      <c r="UNV8" s="166"/>
      <c r="UNW8" s="166"/>
      <c r="UNX8" s="166"/>
      <c r="UNY8" s="166"/>
      <c r="UNZ8" s="166"/>
      <c r="UOA8" s="166"/>
      <c r="UOB8" s="166"/>
      <c r="UOC8" s="166"/>
      <c r="UOD8" s="166"/>
      <c r="UOE8" s="166"/>
      <c r="UOF8" s="166"/>
      <c r="UOG8" s="166"/>
      <c r="UOH8" s="166"/>
      <c r="UOI8" s="166"/>
      <c r="UOJ8" s="166"/>
      <c r="UOK8" s="166"/>
      <c r="UOL8" s="166"/>
      <c r="UOM8" s="166"/>
      <c r="UON8" s="166"/>
      <c r="UOO8" s="166"/>
      <c r="UOP8" s="166"/>
      <c r="UOQ8" s="166"/>
      <c r="UOR8" s="166"/>
      <c r="UOS8" s="166"/>
      <c r="UOT8" s="166"/>
      <c r="UOU8" s="166"/>
      <c r="UOV8" s="166"/>
      <c r="UOW8" s="166"/>
      <c r="UOX8" s="166"/>
      <c r="UOY8" s="166"/>
      <c r="UOZ8" s="166"/>
      <c r="UPA8" s="166"/>
      <c r="UPB8" s="166"/>
      <c r="UPC8" s="166"/>
      <c r="UPD8" s="166"/>
      <c r="UPE8" s="166"/>
      <c r="UPF8" s="166"/>
      <c r="UPG8" s="166"/>
      <c r="UPH8" s="166"/>
      <c r="UPI8" s="166"/>
      <c r="UPJ8" s="166"/>
      <c r="UPK8" s="166"/>
      <c r="UPL8" s="166"/>
      <c r="UPM8" s="166"/>
      <c r="UPN8" s="166"/>
      <c r="UPO8" s="166"/>
      <c r="UPP8" s="166"/>
      <c r="UPQ8" s="166"/>
      <c r="UPR8" s="166"/>
      <c r="UPS8" s="166"/>
      <c r="UPT8" s="166"/>
      <c r="UPU8" s="166"/>
      <c r="UPV8" s="166"/>
      <c r="UPW8" s="166"/>
      <c r="UPX8" s="166"/>
      <c r="UPY8" s="166"/>
      <c r="UPZ8" s="166"/>
      <c r="UQA8" s="166"/>
      <c r="UQB8" s="166"/>
      <c r="UQC8" s="166"/>
      <c r="UQD8" s="166"/>
      <c r="UQE8" s="166"/>
      <c r="UQF8" s="166"/>
      <c r="UQG8" s="166"/>
      <c r="UQH8" s="166"/>
      <c r="UQI8" s="166"/>
      <c r="UQJ8" s="166"/>
      <c r="UQK8" s="166"/>
      <c r="UQL8" s="166"/>
      <c r="UQM8" s="166"/>
      <c r="UQN8" s="166"/>
      <c r="UQO8" s="166"/>
      <c r="UQP8" s="166"/>
      <c r="UQQ8" s="166"/>
      <c r="UQR8" s="166"/>
      <c r="UQS8" s="166"/>
      <c r="UQT8" s="166"/>
      <c r="UQU8" s="166"/>
      <c r="UQV8" s="166"/>
      <c r="UQW8" s="166"/>
      <c r="UQX8" s="166"/>
      <c r="UQY8" s="166"/>
      <c r="UQZ8" s="166"/>
      <c r="URA8" s="166"/>
      <c r="URB8" s="166"/>
      <c r="URC8" s="166"/>
      <c r="URD8" s="166"/>
      <c r="URE8" s="166"/>
      <c r="URF8" s="166"/>
      <c r="URG8" s="166"/>
      <c r="URH8" s="166"/>
      <c r="URI8" s="166"/>
      <c r="URJ8" s="166"/>
      <c r="URK8" s="166"/>
      <c r="URL8" s="166"/>
      <c r="URM8" s="166"/>
      <c r="URN8" s="166"/>
      <c r="URO8" s="166"/>
      <c r="URP8" s="166"/>
      <c r="URQ8" s="166"/>
      <c r="URR8" s="166"/>
      <c r="URS8" s="166"/>
      <c r="URT8" s="166"/>
      <c r="URU8" s="166"/>
      <c r="URV8" s="166"/>
      <c r="URW8" s="166"/>
      <c r="URX8" s="166"/>
      <c r="URY8" s="166"/>
      <c r="URZ8" s="166"/>
      <c r="USA8" s="166"/>
      <c r="USB8" s="166"/>
      <c r="USC8" s="166"/>
      <c r="USD8" s="166"/>
      <c r="USE8" s="166"/>
      <c r="USF8" s="166"/>
      <c r="USG8" s="166"/>
      <c r="USH8" s="166"/>
      <c r="USI8" s="166"/>
      <c r="USJ8" s="166"/>
      <c r="USK8" s="166"/>
      <c r="USL8" s="166"/>
      <c r="USM8" s="166"/>
      <c r="USN8" s="166"/>
      <c r="USO8" s="166"/>
      <c r="USP8" s="166"/>
      <c r="USQ8" s="166"/>
      <c r="USR8" s="166"/>
      <c r="USS8" s="166"/>
      <c r="UST8" s="166"/>
      <c r="USU8" s="166"/>
      <c r="USV8" s="166"/>
      <c r="USW8" s="166"/>
      <c r="USX8" s="166"/>
      <c r="USY8" s="166"/>
      <c r="USZ8" s="166"/>
      <c r="UTA8" s="166"/>
      <c r="UTB8" s="166"/>
      <c r="UTC8" s="166"/>
      <c r="UTD8" s="166"/>
      <c r="UTE8" s="166"/>
      <c r="UTF8" s="166"/>
      <c r="UTG8" s="166"/>
      <c r="UTH8" s="166"/>
      <c r="UTI8" s="166"/>
      <c r="UTJ8" s="166"/>
      <c r="UTK8" s="166"/>
      <c r="UTL8" s="166"/>
      <c r="UTM8" s="166"/>
      <c r="UTN8" s="166"/>
      <c r="UTO8" s="166"/>
      <c r="UTP8" s="166"/>
      <c r="UTQ8" s="166"/>
      <c r="UTR8" s="166"/>
      <c r="UTS8" s="166"/>
      <c r="UTT8" s="166"/>
      <c r="UTU8" s="166"/>
      <c r="UTV8" s="166"/>
      <c r="UTW8" s="166"/>
      <c r="UTX8" s="166"/>
      <c r="UTY8" s="166"/>
      <c r="UTZ8" s="166"/>
      <c r="UUA8" s="166"/>
      <c r="UUB8" s="166"/>
      <c r="UUC8" s="166"/>
      <c r="UUD8" s="166"/>
      <c r="UUE8" s="166"/>
      <c r="UUF8" s="166"/>
      <c r="UUG8" s="166"/>
      <c r="UUH8" s="166"/>
      <c r="UUI8" s="166"/>
      <c r="UUJ8" s="166"/>
      <c r="UUK8" s="166"/>
      <c r="UUL8" s="166"/>
      <c r="UUM8" s="166"/>
      <c r="UUN8" s="166"/>
      <c r="UUO8" s="166"/>
      <c r="UUP8" s="166"/>
      <c r="UUQ8" s="166"/>
      <c r="UUR8" s="166"/>
      <c r="UUS8" s="166"/>
      <c r="UUT8" s="166"/>
      <c r="UUU8" s="166"/>
      <c r="UUV8" s="166"/>
      <c r="UUW8" s="166"/>
      <c r="UUX8" s="166"/>
      <c r="UUY8" s="166"/>
      <c r="UUZ8" s="166"/>
      <c r="UVA8" s="166"/>
      <c r="UVB8" s="166"/>
      <c r="UVC8" s="166"/>
      <c r="UVD8" s="166"/>
      <c r="UVE8" s="166"/>
      <c r="UVF8" s="166"/>
      <c r="UVG8" s="166"/>
      <c r="UVH8" s="166"/>
      <c r="UVI8" s="166"/>
      <c r="UVJ8" s="166"/>
      <c r="UVK8" s="166"/>
      <c r="UVL8" s="166"/>
      <c r="UVM8" s="166"/>
      <c r="UVN8" s="166"/>
      <c r="UVO8" s="166"/>
      <c r="UVP8" s="166"/>
      <c r="UVQ8" s="166"/>
      <c r="UVR8" s="166"/>
      <c r="UVS8" s="166"/>
      <c r="UVT8" s="166"/>
      <c r="UVU8" s="166"/>
      <c r="UVV8" s="166"/>
      <c r="UVW8" s="166"/>
      <c r="UVX8" s="166"/>
      <c r="UVY8" s="166"/>
      <c r="UVZ8" s="166"/>
      <c r="UWA8" s="166"/>
      <c r="UWB8" s="166"/>
      <c r="UWC8" s="166"/>
      <c r="UWD8" s="166"/>
      <c r="UWE8" s="166"/>
      <c r="UWF8" s="166"/>
      <c r="UWG8" s="166"/>
      <c r="UWH8" s="166"/>
      <c r="UWI8" s="166"/>
      <c r="UWJ8" s="166"/>
      <c r="UWK8" s="166"/>
      <c r="UWL8" s="166"/>
      <c r="UWM8" s="166"/>
      <c r="UWN8" s="166"/>
      <c r="UWO8" s="166"/>
      <c r="UWP8" s="166"/>
      <c r="UWQ8" s="166"/>
      <c r="UWR8" s="166"/>
      <c r="UWS8" s="166"/>
      <c r="UWT8" s="166"/>
      <c r="UWU8" s="166"/>
      <c r="UWV8" s="166"/>
      <c r="UWW8" s="166"/>
      <c r="UWX8" s="166"/>
      <c r="UWY8" s="166"/>
      <c r="UWZ8" s="166"/>
      <c r="UXA8" s="166"/>
      <c r="UXB8" s="166"/>
      <c r="UXC8" s="166"/>
      <c r="UXD8" s="166"/>
      <c r="UXE8" s="166"/>
      <c r="UXF8" s="166"/>
      <c r="UXG8" s="166"/>
      <c r="UXH8" s="166"/>
      <c r="UXI8" s="166"/>
      <c r="UXJ8" s="166"/>
      <c r="UXK8" s="166"/>
      <c r="UXL8" s="166"/>
      <c r="UXM8" s="166"/>
      <c r="UXN8" s="166"/>
      <c r="UXO8" s="166"/>
      <c r="UXP8" s="166"/>
      <c r="UXQ8" s="166"/>
      <c r="UXR8" s="166"/>
      <c r="UXS8" s="166"/>
      <c r="UXT8" s="166"/>
      <c r="UXU8" s="166"/>
      <c r="UXV8" s="166"/>
      <c r="UXW8" s="166"/>
      <c r="UXX8" s="166"/>
      <c r="UXY8" s="166"/>
      <c r="UXZ8" s="166"/>
      <c r="UYA8" s="166"/>
      <c r="UYB8" s="166"/>
      <c r="UYC8" s="166"/>
      <c r="UYD8" s="166"/>
      <c r="UYE8" s="166"/>
      <c r="UYF8" s="166"/>
      <c r="UYG8" s="166"/>
      <c r="UYH8" s="166"/>
      <c r="UYI8" s="166"/>
      <c r="UYJ8" s="166"/>
      <c r="UYK8" s="166"/>
      <c r="UYL8" s="166"/>
      <c r="UYM8" s="166"/>
      <c r="UYN8" s="166"/>
      <c r="UYO8" s="166"/>
      <c r="UYP8" s="166"/>
      <c r="UYQ8" s="166"/>
      <c r="UYR8" s="166"/>
      <c r="UYS8" s="166"/>
      <c r="UYT8" s="166"/>
      <c r="UYU8" s="166"/>
      <c r="UYV8" s="166"/>
      <c r="UYW8" s="166"/>
      <c r="UYX8" s="166"/>
      <c r="UYY8" s="166"/>
      <c r="UYZ8" s="166"/>
      <c r="UZA8" s="166"/>
      <c r="UZB8" s="166"/>
      <c r="UZC8" s="166"/>
      <c r="UZD8" s="166"/>
      <c r="UZE8" s="166"/>
      <c r="UZF8" s="166"/>
      <c r="UZG8" s="166"/>
      <c r="UZH8" s="166"/>
      <c r="UZI8" s="166"/>
      <c r="UZJ8" s="166"/>
      <c r="UZK8" s="166"/>
      <c r="UZL8" s="166"/>
      <c r="UZM8" s="166"/>
      <c r="UZN8" s="166"/>
      <c r="UZO8" s="166"/>
      <c r="UZP8" s="166"/>
      <c r="UZQ8" s="166"/>
      <c r="UZR8" s="166"/>
      <c r="UZS8" s="166"/>
      <c r="UZT8" s="166"/>
      <c r="UZU8" s="166"/>
      <c r="UZV8" s="166"/>
      <c r="UZW8" s="166"/>
      <c r="UZX8" s="166"/>
      <c r="UZY8" s="166"/>
      <c r="UZZ8" s="166"/>
      <c r="VAA8" s="166"/>
      <c r="VAB8" s="166"/>
      <c r="VAC8" s="166"/>
      <c r="VAD8" s="166"/>
      <c r="VAE8" s="166"/>
      <c r="VAF8" s="166"/>
      <c r="VAG8" s="166"/>
      <c r="VAH8" s="166"/>
      <c r="VAI8" s="166"/>
      <c r="VAJ8" s="166"/>
      <c r="VAK8" s="166"/>
      <c r="VAL8" s="166"/>
      <c r="VAM8" s="166"/>
      <c r="VAN8" s="166"/>
      <c r="VAO8" s="166"/>
      <c r="VAP8" s="166"/>
      <c r="VAQ8" s="166"/>
      <c r="VAR8" s="166"/>
      <c r="VAS8" s="166"/>
      <c r="VAT8" s="166"/>
      <c r="VAU8" s="166"/>
      <c r="VAV8" s="166"/>
      <c r="VAW8" s="166"/>
      <c r="VAX8" s="166"/>
      <c r="VAY8" s="166"/>
      <c r="VAZ8" s="166"/>
      <c r="VBA8" s="166"/>
      <c r="VBB8" s="166"/>
      <c r="VBC8" s="166"/>
      <c r="VBD8" s="166"/>
      <c r="VBE8" s="166"/>
      <c r="VBF8" s="166"/>
      <c r="VBG8" s="166"/>
      <c r="VBH8" s="166"/>
      <c r="VBI8" s="166"/>
      <c r="VBJ8" s="166"/>
      <c r="VBK8" s="166"/>
      <c r="VBL8" s="166"/>
      <c r="VBM8" s="166"/>
      <c r="VBN8" s="166"/>
      <c r="VBO8" s="166"/>
      <c r="VBP8" s="166"/>
      <c r="VBQ8" s="166"/>
      <c r="VBR8" s="166"/>
      <c r="VBS8" s="166"/>
      <c r="VBT8" s="166"/>
      <c r="VBU8" s="166"/>
      <c r="VBV8" s="166"/>
      <c r="VBW8" s="166"/>
      <c r="VBX8" s="166"/>
      <c r="VBY8" s="166"/>
      <c r="VBZ8" s="166"/>
      <c r="VCA8" s="166"/>
      <c r="VCB8" s="166"/>
      <c r="VCC8" s="166"/>
      <c r="VCD8" s="166"/>
      <c r="VCE8" s="166"/>
      <c r="VCF8" s="166"/>
      <c r="VCG8" s="166"/>
      <c r="VCH8" s="166"/>
      <c r="VCI8" s="166"/>
      <c r="VCJ8" s="166"/>
      <c r="VCK8" s="166"/>
      <c r="VCL8" s="166"/>
      <c r="VCM8" s="166"/>
      <c r="VCN8" s="166"/>
      <c r="VCO8" s="166"/>
      <c r="VCP8" s="166"/>
      <c r="VCQ8" s="166"/>
      <c r="VCR8" s="166"/>
      <c r="VCS8" s="166"/>
      <c r="VCT8" s="166"/>
      <c r="VCU8" s="166"/>
      <c r="VCV8" s="166"/>
      <c r="VCW8" s="166"/>
      <c r="VCX8" s="166"/>
      <c r="VCY8" s="166"/>
      <c r="VCZ8" s="166"/>
      <c r="VDA8" s="166"/>
      <c r="VDB8" s="166"/>
      <c r="VDC8" s="166"/>
      <c r="VDD8" s="166"/>
      <c r="VDE8" s="166"/>
      <c r="VDF8" s="166"/>
      <c r="VDG8" s="166"/>
      <c r="VDH8" s="166"/>
      <c r="VDI8" s="166"/>
      <c r="VDJ8" s="166"/>
      <c r="VDK8" s="166"/>
      <c r="VDL8" s="166"/>
      <c r="VDM8" s="166"/>
      <c r="VDN8" s="166"/>
      <c r="VDO8" s="166"/>
      <c r="VDP8" s="166"/>
      <c r="VDQ8" s="166"/>
      <c r="VDR8" s="166"/>
      <c r="VDS8" s="166"/>
      <c r="VDT8" s="166"/>
      <c r="VDU8" s="166"/>
      <c r="VDV8" s="166"/>
      <c r="VDW8" s="166"/>
      <c r="VDX8" s="166"/>
      <c r="VDY8" s="166"/>
      <c r="VDZ8" s="166"/>
      <c r="VEA8" s="166"/>
      <c r="VEB8" s="166"/>
      <c r="VEC8" s="166"/>
      <c r="VED8" s="166"/>
      <c r="VEE8" s="166"/>
      <c r="VEF8" s="166"/>
      <c r="VEG8" s="166"/>
      <c r="VEH8" s="166"/>
      <c r="VEI8" s="166"/>
      <c r="VEJ8" s="166"/>
      <c r="VEK8" s="166"/>
      <c r="VEL8" s="166"/>
      <c r="VEM8" s="166"/>
      <c r="VEN8" s="166"/>
      <c r="VEO8" s="166"/>
      <c r="VEP8" s="166"/>
      <c r="VEQ8" s="166"/>
      <c r="VER8" s="166"/>
      <c r="VES8" s="166"/>
      <c r="VET8" s="166"/>
      <c r="VEU8" s="166"/>
      <c r="VEV8" s="166"/>
      <c r="VEW8" s="166"/>
      <c r="VEX8" s="166"/>
      <c r="VEY8" s="166"/>
      <c r="VEZ8" s="166"/>
      <c r="VFA8" s="166"/>
      <c r="VFB8" s="166"/>
      <c r="VFC8" s="166"/>
      <c r="VFD8" s="166"/>
      <c r="VFE8" s="166"/>
      <c r="VFF8" s="166"/>
      <c r="VFG8" s="166"/>
      <c r="VFH8" s="166"/>
      <c r="VFI8" s="166"/>
      <c r="VFJ8" s="166"/>
      <c r="VFK8" s="166"/>
      <c r="VFL8" s="166"/>
      <c r="VFM8" s="166"/>
      <c r="VFN8" s="166"/>
      <c r="VFO8" s="166"/>
      <c r="VFP8" s="166"/>
      <c r="VFQ8" s="166"/>
      <c r="VFR8" s="166"/>
      <c r="VFS8" s="166"/>
      <c r="VFT8" s="166"/>
      <c r="VFU8" s="166"/>
      <c r="VFV8" s="166"/>
      <c r="VFW8" s="166"/>
      <c r="VFX8" s="166"/>
      <c r="VFY8" s="166"/>
      <c r="VFZ8" s="166"/>
      <c r="VGA8" s="166"/>
      <c r="VGB8" s="166"/>
      <c r="VGC8" s="166"/>
      <c r="VGD8" s="166"/>
      <c r="VGE8" s="166"/>
      <c r="VGF8" s="166"/>
      <c r="VGG8" s="166"/>
      <c r="VGH8" s="166"/>
      <c r="VGI8" s="166"/>
      <c r="VGJ8" s="166"/>
      <c r="VGK8" s="166"/>
      <c r="VGL8" s="166"/>
      <c r="VGM8" s="166"/>
      <c r="VGN8" s="166"/>
      <c r="VGO8" s="166"/>
      <c r="VGP8" s="166"/>
      <c r="VGQ8" s="166"/>
      <c r="VGR8" s="166"/>
      <c r="VGS8" s="166"/>
      <c r="VGT8" s="166"/>
      <c r="VGU8" s="166"/>
      <c r="VGV8" s="166"/>
      <c r="VGW8" s="166"/>
      <c r="VGX8" s="166"/>
      <c r="VGY8" s="166"/>
      <c r="VGZ8" s="166"/>
      <c r="VHA8" s="166"/>
      <c r="VHB8" s="166"/>
      <c r="VHC8" s="166"/>
      <c r="VHD8" s="166"/>
      <c r="VHE8" s="166"/>
      <c r="VHF8" s="166"/>
      <c r="VHG8" s="166"/>
      <c r="VHH8" s="166"/>
      <c r="VHI8" s="166"/>
      <c r="VHJ8" s="166"/>
      <c r="VHK8" s="166"/>
      <c r="VHL8" s="166"/>
      <c r="VHM8" s="166"/>
      <c r="VHN8" s="166"/>
      <c r="VHO8" s="166"/>
      <c r="VHP8" s="166"/>
      <c r="VHQ8" s="166"/>
      <c r="VHR8" s="166"/>
      <c r="VHS8" s="166"/>
      <c r="VHT8" s="166"/>
      <c r="VHU8" s="166"/>
      <c r="VHV8" s="166"/>
      <c r="VHW8" s="166"/>
      <c r="VHX8" s="166"/>
      <c r="VHY8" s="166"/>
      <c r="VHZ8" s="166"/>
      <c r="VIA8" s="166"/>
      <c r="VIB8" s="166"/>
      <c r="VIC8" s="166"/>
      <c r="VID8" s="166"/>
      <c r="VIE8" s="166"/>
      <c r="VIF8" s="166"/>
      <c r="VIG8" s="166"/>
      <c r="VIH8" s="166"/>
      <c r="VII8" s="166"/>
      <c r="VIJ8" s="166"/>
      <c r="VIK8" s="166"/>
      <c r="VIL8" s="166"/>
      <c r="VIM8" s="166"/>
      <c r="VIN8" s="166"/>
      <c r="VIO8" s="166"/>
      <c r="VIP8" s="166"/>
      <c r="VIQ8" s="166"/>
      <c r="VIR8" s="166"/>
      <c r="VIS8" s="166"/>
      <c r="VIT8" s="166"/>
      <c r="VIU8" s="166"/>
      <c r="VIV8" s="166"/>
      <c r="VIW8" s="166"/>
      <c r="VIX8" s="166"/>
      <c r="VIY8" s="166"/>
      <c r="VIZ8" s="166"/>
      <c r="VJA8" s="166"/>
      <c r="VJB8" s="166"/>
      <c r="VJC8" s="166"/>
      <c r="VJD8" s="166"/>
      <c r="VJE8" s="166"/>
      <c r="VJF8" s="166"/>
      <c r="VJG8" s="166"/>
      <c r="VJH8" s="166"/>
      <c r="VJI8" s="166"/>
      <c r="VJJ8" s="166"/>
      <c r="VJK8" s="166"/>
      <c r="VJL8" s="166"/>
      <c r="VJM8" s="166"/>
      <c r="VJN8" s="166"/>
      <c r="VJO8" s="166"/>
      <c r="VJP8" s="166"/>
      <c r="VJQ8" s="166"/>
      <c r="VJR8" s="166"/>
      <c r="VJS8" s="166"/>
      <c r="VJT8" s="166"/>
      <c r="VJU8" s="166"/>
      <c r="VJV8" s="166"/>
      <c r="VJW8" s="166"/>
      <c r="VJX8" s="166"/>
      <c r="VJY8" s="166"/>
      <c r="VJZ8" s="166"/>
      <c r="VKA8" s="166"/>
      <c r="VKB8" s="166"/>
      <c r="VKC8" s="166"/>
      <c r="VKD8" s="166"/>
      <c r="VKE8" s="166"/>
      <c r="VKF8" s="166"/>
      <c r="VKG8" s="166"/>
      <c r="VKH8" s="166"/>
      <c r="VKI8" s="166"/>
      <c r="VKJ8" s="166"/>
      <c r="VKK8" s="166"/>
      <c r="VKL8" s="166"/>
      <c r="VKM8" s="166"/>
      <c r="VKN8" s="166"/>
      <c r="VKO8" s="166"/>
      <c r="VKP8" s="166"/>
      <c r="VKQ8" s="166"/>
      <c r="VKR8" s="166"/>
      <c r="VKS8" s="166"/>
      <c r="VKT8" s="166"/>
      <c r="VKU8" s="166"/>
      <c r="VKV8" s="166"/>
      <c r="VKW8" s="166"/>
      <c r="VKX8" s="166"/>
      <c r="VKY8" s="166"/>
      <c r="VKZ8" s="166"/>
      <c r="VLA8" s="166"/>
      <c r="VLB8" s="166"/>
      <c r="VLC8" s="166"/>
      <c r="VLD8" s="166"/>
      <c r="VLE8" s="166"/>
      <c r="VLF8" s="166"/>
      <c r="VLG8" s="166"/>
      <c r="VLH8" s="166"/>
      <c r="VLI8" s="166"/>
      <c r="VLJ8" s="166"/>
      <c r="VLK8" s="166"/>
      <c r="VLL8" s="166"/>
      <c r="VLM8" s="166"/>
      <c r="VLN8" s="166"/>
      <c r="VLO8" s="166"/>
      <c r="VLP8" s="166"/>
      <c r="VLQ8" s="166"/>
      <c r="VLR8" s="166"/>
      <c r="VLS8" s="166"/>
      <c r="VLT8" s="166"/>
      <c r="VLU8" s="166"/>
      <c r="VLV8" s="166"/>
      <c r="VLW8" s="166"/>
      <c r="VLX8" s="166"/>
      <c r="VLY8" s="166"/>
      <c r="VLZ8" s="166"/>
      <c r="VMA8" s="166"/>
      <c r="VMB8" s="166"/>
      <c r="VMC8" s="166"/>
      <c r="VMD8" s="166"/>
      <c r="VME8" s="166"/>
      <c r="VMF8" s="166"/>
      <c r="VMG8" s="166"/>
      <c r="VMH8" s="166"/>
      <c r="VMI8" s="166"/>
      <c r="VMJ8" s="166"/>
      <c r="VMK8" s="166"/>
      <c r="VML8" s="166"/>
      <c r="VMM8" s="166"/>
      <c r="VMN8" s="166"/>
      <c r="VMO8" s="166"/>
      <c r="VMP8" s="166"/>
      <c r="VMQ8" s="166"/>
      <c r="VMR8" s="166"/>
      <c r="VMS8" s="166"/>
      <c r="VMT8" s="166"/>
      <c r="VMU8" s="166"/>
      <c r="VMV8" s="166"/>
      <c r="VMW8" s="166"/>
      <c r="VMX8" s="166"/>
      <c r="VMY8" s="166"/>
      <c r="VMZ8" s="166"/>
      <c r="VNA8" s="166"/>
      <c r="VNB8" s="166"/>
      <c r="VNC8" s="166"/>
      <c r="VND8" s="166"/>
      <c r="VNE8" s="166"/>
      <c r="VNF8" s="166"/>
      <c r="VNG8" s="166"/>
      <c r="VNH8" s="166"/>
      <c r="VNI8" s="166"/>
      <c r="VNJ8" s="166"/>
      <c r="VNK8" s="166"/>
      <c r="VNL8" s="166"/>
      <c r="VNM8" s="166"/>
      <c r="VNN8" s="166"/>
      <c r="VNO8" s="166"/>
      <c r="VNP8" s="166"/>
      <c r="VNQ8" s="166"/>
      <c r="VNR8" s="166"/>
      <c r="VNS8" s="166"/>
      <c r="VNT8" s="166"/>
      <c r="VNU8" s="166"/>
      <c r="VNV8" s="166"/>
      <c r="VNW8" s="166"/>
      <c r="VNX8" s="166"/>
      <c r="VNY8" s="166"/>
      <c r="VNZ8" s="166"/>
      <c r="VOA8" s="166"/>
      <c r="VOB8" s="166"/>
      <c r="VOC8" s="166"/>
      <c r="VOD8" s="166"/>
      <c r="VOE8" s="166"/>
      <c r="VOF8" s="166"/>
      <c r="VOG8" s="166"/>
      <c r="VOH8" s="166"/>
      <c r="VOI8" s="166"/>
      <c r="VOJ8" s="166"/>
      <c r="VOK8" s="166"/>
      <c r="VOL8" s="166"/>
      <c r="VOM8" s="166"/>
      <c r="VON8" s="166"/>
      <c r="VOO8" s="166"/>
      <c r="VOP8" s="166"/>
      <c r="VOQ8" s="166"/>
      <c r="VOR8" s="166"/>
      <c r="VOS8" s="166"/>
      <c r="VOT8" s="166"/>
      <c r="VOU8" s="166"/>
      <c r="VOV8" s="166"/>
      <c r="VOW8" s="166"/>
      <c r="VOX8" s="166"/>
      <c r="VOY8" s="166"/>
      <c r="VOZ8" s="166"/>
      <c r="VPA8" s="166"/>
      <c r="VPB8" s="166"/>
      <c r="VPC8" s="166"/>
      <c r="VPD8" s="166"/>
      <c r="VPE8" s="166"/>
      <c r="VPF8" s="166"/>
      <c r="VPG8" s="166"/>
      <c r="VPH8" s="166"/>
      <c r="VPI8" s="166"/>
      <c r="VPJ8" s="166"/>
      <c r="VPK8" s="166"/>
      <c r="VPL8" s="166"/>
      <c r="VPM8" s="166"/>
      <c r="VPN8" s="166"/>
      <c r="VPO8" s="166"/>
      <c r="VPP8" s="166"/>
      <c r="VPQ8" s="166"/>
      <c r="VPR8" s="166"/>
      <c r="VPS8" s="166"/>
      <c r="VPT8" s="166"/>
      <c r="VPU8" s="166"/>
      <c r="VPV8" s="166"/>
      <c r="VPW8" s="166"/>
      <c r="VPX8" s="166"/>
      <c r="VPY8" s="166"/>
      <c r="VPZ8" s="166"/>
      <c r="VQA8" s="166"/>
      <c r="VQB8" s="166"/>
      <c r="VQC8" s="166"/>
      <c r="VQD8" s="166"/>
      <c r="VQE8" s="166"/>
      <c r="VQF8" s="166"/>
      <c r="VQG8" s="166"/>
      <c r="VQH8" s="166"/>
      <c r="VQI8" s="166"/>
      <c r="VQJ8" s="166"/>
      <c r="VQK8" s="166"/>
      <c r="VQL8" s="166"/>
      <c r="VQM8" s="166"/>
      <c r="VQN8" s="166"/>
      <c r="VQO8" s="166"/>
      <c r="VQP8" s="166"/>
      <c r="VQQ8" s="166"/>
      <c r="VQR8" s="166"/>
      <c r="VQS8" s="166"/>
      <c r="VQT8" s="166"/>
      <c r="VQU8" s="166"/>
      <c r="VQV8" s="166"/>
      <c r="VQW8" s="166"/>
      <c r="VQX8" s="166"/>
      <c r="VQY8" s="166"/>
      <c r="VQZ8" s="166"/>
      <c r="VRA8" s="166"/>
      <c r="VRB8" s="166"/>
      <c r="VRC8" s="166"/>
      <c r="VRD8" s="166"/>
      <c r="VRE8" s="166"/>
      <c r="VRF8" s="166"/>
      <c r="VRG8" s="166"/>
      <c r="VRH8" s="166"/>
      <c r="VRI8" s="166"/>
      <c r="VRJ8" s="166"/>
      <c r="VRK8" s="166"/>
      <c r="VRL8" s="166"/>
      <c r="VRM8" s="166"/>
      <c r="VRN8" s="166"/>
      <c r="VRO8" s="166"/>
      <c r="VRP8" s="166"/>
      <c r="VRQ8" s="166"/>
      <c r="VRR8" s="166"/>
      <c r="VRS8" s="166"/>
      <c r="VRT8" s="166"/>
      <c r="VRU8" s="166"/>
      <c r="VRV8" s="166"/>
      <c r="VRW8" s="166"/>
      <c r="VRX8" s="166"/>
      <c r="VRY8" s="166"/>
      <c r="VRZ8" s="166"/>
      <c r="VSA8" s="166"/>
      <c r="VSB8" s="166"/>
      <c r="VSC8" s="166"/>
      <c r="VSD8" s="166"/>
      <c r="VSE8" s="166"/>
      <c r="VSF8" s="166"/>
      <c r="VSG8" s="166"/>
      <c r="VSH8" s="166"/>
      <c r="VSI8" s="166"/>
      <c r="VSJ8" s="166"/>
      <c r="VSK8" s="166"/>
      <c r="VSL8" s="166"/>
      <c r="VSM8" s="166"/>
      <c r="VSN8" s="166"/>
      <c r="VSO8" s="166"/>
      <c r="VSP8" s="166"/>
      <c r="VSQ8" s="166"/>
      <c r="VSR8" s="166"/>
      <c r="VSS8" s="166"/>
      <c r="VST8" s="166"/>
      <c r="VSU8" s="166"/>
      <c r="VSV8" s="166"/>
      <c r="VSW8" s="166"/>
      <c r="VSX8" s="166"/>
      <c r="VSY8" s="166"/>
      <c r="VSZ8" s="166"/>
      <c r="VTA8" s="166"/>
      <c r="VTB8" s="166"/>
      <c r="VTC8" s="166"/>
      <c r="VTD8" s="166"/>
      <c r="VTE8" s="166"/>
      <c r="VTF8" s="166"/>
      <c r="VTG8" s="166"/>
      <c r="VTH8" s="166"/>
      <c r="VTI8" s="166"/>
      <c r="VTJ8" s="166"/>
      <c r="VTK8" s="166"/>
      <c r="VTL8" s="166"/>
      <c r="VTM8" s="166"/>
      <c r="VTN8" s="166"/>
      <c r="VTO8" s="166"/>
      <c r="VTP8" s="166"/>
      <c r="VTQ8" s="166"/>
      <c r="VTR8" s="166"/>
      <c r="VTS8" s="166"/>
      <c r="VTT8" s="166"/>
      <c r="VTU8" s="166"/>
      <c r="VTV8" s="166"/>
      <c r="VTW8" s="166"/>
      <c r="VTX8" s="166"/>
      <c r="VTY8" s="166"/>
      <c r="VTZ8" s="166"/>
      <c r="VUA8" s="166"/>
      <c r="VUB8" s="166"/>
      <c r="VUC8" s="166"/>
      <c r="VUD8" s="166"/>
      <c r="VUE8" s="166"/>
      <c r="VUF8" s="166"/>
      <c r="VUG8" s="166"/>
      <c r="VUH8" s="166"/>
      <c r="VUI8" s="166"/>
      <c r="VUJ8" s="166"/>
      <c r="VUK8" s="166"/>
      <c r="VUL8" s="166"/>
      <c r="VUM8" s="166"/>
      <c r="VUN8" s="166"/>
      <c r="VUO8" s="166"/>
      <c r="VUP8" s="166"/>
      <c r="VUQ8" s="166"/>
      <c r="VUR8" s="166"/>
      <c r="VUS8" s="166"/>
      <c r="VUT8" s="166"/>
      <c r="VUU8" s="166"/>
      <c r="VUV8" s="166"/>
      <c r="VUW8" s="166"/>
      <c r="VUX8" s="166"/>
      <c r="VUY8" s="166"/>
      <c r="VUZ8" s="166"/>
      <c r="VVA8" s="166"/>
      <c r="VVB8" s="166"/>
      <c r="VVC8" s="166"/>
      <c r="VVD8" s="166"/>
      <c r="VVE8" s="166"/>
      <c r="VVF8" s="166"/>
      <c r="VVG8" s="166"/>
      <c r="VVH8" s="166"/>
      <c r="VVI8" s="166"/>
      <c r="VVJ8" s="166"/>
      <c r="VVK8" s="166"/>
      <c r="VVL8" s="166"/>
      <c r="VVM8" s="166"/>
      <c r="VVN8" s="166"/>
      <c r="VVO8" s="166"/>
      <c r="VVP8" s="166"/>
      <c r="VVQ8" s="166"/>
      <c r="VVR8" s="166"/>
      <c r="VVS8" s="166"/>
      <c r="VVT8" s="166"/>
      <c r="VVU8" s="166"/>
      <c r="VVV8" s="166"/>
      <c r="VVW8" s="166"/>
      <c r="VVX8" s="166"/>
      <c r="VVY8" s="166"/>
      <c r="VVZ8" s="166"/>
      <c r="VWA8" s="166"/>
      <c r="VWB8" s="166"/>
      <c r="VWC8" s="166"/>
      <c r="VWD8" s="166"/>
      <c r="VWE8" s="166"/>
      <c r="VWF8" s="166"/>
      <c r="VWG8" s="166"/>
      <c r="VWH8" s="166"/>
      <c r="VWI8" s="166"/>
      <c r="VWJ8" s="166"/>
      <c r="VWK8" s="166"/>
      <c r="VWL8" s="166"/>
      <c r="VWM8" s="166"/>
      <c r="VWN8" s="166"/>
      <c r="VWO8" s="166"/>
      <c r="VWP8" s="166"/>
      <c r="VWQ8" s="166"/>
      <c r="VWR8" s="166"/>
      <c r="VWS8" s="166"/>
      <c r="VWT8" s="166"/>
      <c r="VWU8" s="166"/>
      <c r="VWV8" s="166"/>
      <c r="VWW8" s="166"/>
      <c r="VWX8" s="166"/>
      <c r="VWY8" s="166"/>
      <c r="VWZ8" s="166"/>
      <c r="VXA8" s="166"/>
      <c r="VXB8" s="166"/>
      <c r="VXC8" s="166"/>
      <c r="VXD8" s="166"/>
      <c r="VXE8" s="166"/>
      <c r="VXF8" s="166"/>
      <c r="VXG8" s="166"/>
      <c r="VXH8" s="166"/>
      <c r="VXI8" s="166"/>
      <c r="VXJ8" s="166"/>
      <c r="VXK8" s="166"/>
      <c r="VXL8" s="166"/>
      <c r="VXM8" s="166"/>
      <c r="VXN8" s="166"/>
      <c r="VXO8" s="166"/>
      <c r="VXP8" s="166"/>
      <c r="VXQ8" s="166"/>
      <c r="VXR8" s="166"/>
      <c r="VXS8" s="166"/>
      <c r="VXT8" s="166"/>
      <c r="VXU8" s="166"/>
      <c r="VXV8" s="166"/>
      <c r="VXW8" s="166"/>
      <c r="VXX8" s="166"/>
      <c r="VXY8" s="166"/>
      <c r="VXZ8" s="166"/>
      <c r="VYA8" s="166"/>
      <c r="VYB8" s="166"/>
      <c r="VYC8" s="166"/>
      <c r="VYD8" s="166"/>
      <c r="VYE8" s="166"/>
      <c r="VYF8" s="166"/>
      <c r="VYG8" s="166"/>
      <c r="VYH8" s="166"/>
      <c r="VYI8" s="166"/>
      <c r="VYJ8" s="166"/>
      <c r="VYK8" s="166"/>
      <c r="VYL8" s="166"/>
      <c r="VYM8" s="166"/>
      <c r="VYN8" s="166"/>
      <c r="VYO8" s="166"/>
      <c r="VYP8" s="166"/>
      <c r="VYQ8" s="166"/>
      <c r="VYR8" s="166"/>
      <c r="VYS8" s="166"/>
      <c r="VYT8" s="166"/>
      <c r="VYU8" s="166"/>
      <c r="VYV8" s="166"/>
      <c r="VYW8" s="166"/>
      <c r="VYX8" s="166"/>
      <c r="VYY8" s="166"/>
      <c r="VYZ8" s="166"/>
      <c r="VZA8" s="166"/>
      <c r="VZB8" s="166"/>
      <c r="VZC8" s="166"/>
      <c r="VZD8" s="166"/>
      <c r="VZE8" s="166"/>
      <c r="VZF8" s="166"/>
      <c r="VZG8" s="166"/>
      <c r="VZH8" s="166"/>
      <c r="VZI8" s="166"/>
      <c r="VZJ8" s="166"/>
      <c r="VZK8" s="166"/>
      <c r="VZL8" s="166"/>
      <c r="VZM8" s="166"/>
      <c r="VZN8" s="166"/>
      <c r="VZO8" s="166"/>
      <c r="VZP8" s="166"/>
      <c r="VZQ8" s="166"/>
      <c r="VZR8" s="166"/>
      <c r="VZS8" s="166"/>
      <c r="VZT8" s="166"/>
      <c r="VZU8" s="166"/>
      <c r="VZV8" s="166"/>
      <c r="VZW8" s="166"/>
      <c r="VZX8" s="166"/>
      <c r="VZY8" s="166"/>
      <c r="VZZ8" s="166"/>
      <c r="WAA8" s="166"/>
      <c r="WAB8" s="166"/>
      <c r="WAC8" s="166"/>
      <c r="WAD8" s="166"/>
      <c r="WAE8" s="166"/>
      <c r="WAF8" s="166"/>
      <c r="WAG8" s="166"/>
      <c r="WAH8" s="166"/>
      <c r="WAI8" s="166"/>
      <c r="WAJ8" s="166"/>
      <c r="WAK8" s="166"/>
      <c r="WAL8" s="166"/>
      <c r="WAM8" s="166"/>
      <c r="WAN8" s="166"/>
      <c r="WAO8" s="166"/>
      <c r="WAP8" s="166"/>
      <c r="WAQ8" s="166"/>
      <c r="WAR8" s="166"/>
      <c r="WAS8" s="166"/>
      <c r="WAT8" s="166"/>
      <c r="WAU8" s="166"/>
      <c r="WAV8" s="166"/>
      <c r="WAW8" s="166"/>
      <c r="WAX8" s="166"/>
      <c r="WAY8" s="166"/>
      <c r="WAZ8" s="166"/>
      <c r="WBA8" s="166"/>
      <c r="WBB8" s="166"/>
      <c r="WBC8" s="166"/>
      <c r="WBD8" s="166"/>
      <c r="WBE8" s="166"/>
      <c r="WBF8" s="166"/>
      <c r="WBG8" s="166"/>
      <c r="WBH8" s="166"/>
      <c r="WBI8" s="166"/>
      <c r="WBJ8" s="166"/>
      <c r="WBK8" s="166"/>
      <c r="WBL8" s="166"/>
      <c r="WBM8" s="166"/>
      <c r="WBN8" s="166"/>
      <c r="WBO8" s="166"/>
      <c r="WBP8" s="166"/>
      <c r="WBQ8" s="166"/>
      <c r="WBR8" s="166"/>
      <c r="WBS8" s="166"/>
      <c r="WBT8" s="166"/>
      <c r="WBU8" s="166"/>
      <c r="WBV8" s="166"/>
      <c r="WBW8" s="166"/>
      <c r="WBX8" s="166"/>
      <c r="WBY8" s="166"/>
      <c r="WBZ8" s="166"/>
      <c r="WCA8" s="166"/>
      <c r="WCB8" s="166"/>
      <c r="WCC8" s="166"/>
      <c r="WCD8" s="166"/>
      <c r="WCE8" s="166"/>
      <c r="WCF8" s="166"/>
      <c r="WCG8" s="166"/>
      <c r="WCH8" s="166"/>
      <c r="WCI8" s="166"/>
      <c r="WCJ8" s="166"/>
      <c r="WCK8" s="166"/>
      <c r="WCL8" s="166"/>
      <c r="WCM8" s="166"/>
      <c r="WCN8" s="166"/>
      <c r="WCO8" s="166"/>
      <c r="WCP8" s="166"/>
      <c r="WCQ8" s="166"/>
      <c r="WCR8" s="166"/>
      <c r="WCS8" s="166"/>
      <c r="WCT8" s="166"/>
      <c r="WCU8" s="166"/>
      <c r="WCV8" s="166"/>
      <c r="WCW8" s="166"/>
      <c r="WCX8" s="166"/>
      <c r="WCY8" s="166"/>
      <c r="WCZ8" s="166"/>
      <c r="WDA8" s="166"/>
      <c r="WDB8" s="166"/>
      <c r="WDC8" s="166"/>
      <c r="WDD8" s="166"/>
      <c r="WDE8" s="166"/>
      <c r="WDF8" s="166"/>
      <c r="WDG8" s="166"/>
      <c r="WDH8" s="166"/>
      <c r="WDI8" s="166"/>
      <c r="WDJ8" s="166"/>
      <c r="WDK8" s="166"/>
      <c r="WDL8" s="166"/>
      <c r="WDM8" s="166"/>
      <c r="WDN8" s="166"/>
      <c r="WDO8" s="166"/>
      <c r="WDP8" s="166"/>
      <c r="WDQ8" s="166"/>
      <c r="WDR8" s="166"/>
      <c r="WDS8" s="166"/>
      <c r="WDT8" s="166"/>
      <c r="WDU8" s="166"/>
      <c r="WDV8" s="166"/>
      <c r="WDW8" s="166"/>
      <c r="WDX8" s="166"/>
      <c r="WDY8" s="166"/>
      <c r="WDZ8" s="166"/>
      <c r="WEA8" s="166"/>
      <c r="WEB8" s="166"/>
      <c r="WEC8" s="166"/>
      <c r="WED8" s="166"/>
      <c r="WEE8" s="166"/>
      <c r="WEF8" s="166"/>
      <c r="WEG8" s="166"/>
      <c r="WEH8" s="166"/>
      <c r="WEI8" s="166"/>
      <c r="WEJ8" s="166"/>
      <c r="WEK8" s="166"/>
      <c r="WEL8" s="166"/>
      <c r="WEM8" s="166"/>
      <c r="WEN8" s="166"/>
      <c r="WEO8" s="166"/>
      <c r="WEP8" s="166"/>
      <c r="WEQ8" s="166"/>
      <c r="WER8" s="166"/>
      <c r="WES8" s="166"/>
      <c r="WET8" s="166"/>
      <c r="WEU8" s="166"/>
      <c r="WEV8" s="166"/>
      <c r="WEW8" s="166"/>
      <c r="WEX8" s="166"/>
      <c r="WEY8" s="166"/>
      <c r="WEZ8" s="166"/>
      <c r="WFA8" s="166"/>
      <c r="WFB8" s="166"/>
      <c r="WFC8" s="166"/>
      <c r="WFD8" s="166"/>
      <c r="WFE8" s="166"/>
      <c r="WFF8" s="166"/>
      <c r="WFG8" s="166"/>
      <c r="WFH8" s="166"/>
      <c r="WFI8" s="166"/>
      <c r="WFJ8" s="166"/>
      <c r="WFK8" s="166"/>
      <c r="WFL8" s="166"/>
      <c r="WFM8" s="166"/>
      <c r="WFN8" s="166"/>
      <c r="WFO8" s="166"/>
      <c r="WFP8" s="166"/>
      <c r="WFQ8" s="166"/>
      <c r="WFR8" s="166"/>
      <c r="WFS8" s="166"/>
      <c r="WFT8" s="166"/>
      <c r="WFU8" s="166"/>
      <c r="WFV8" s="166"/>
      <c r="WFW8" s="166"/>
      <c r="WFX8" s="166"/>
      <c r="WFY8" s="166"/>
      <c r="WFZ8" s="166"/>
      <c r="WGA8" s="166"/>
      <c r="WGB8" s="166"/>
      <c r="WGC8" s="166"/>
      <c r="WGD8" s="166"/>
      <c r="WGE8" s="166"/>
      <c r="WGF8" s="166"/>
      <c r="WGG8" s="166"/>
      <c r="WGH8" s="166"/>
      <c r="WGI8" s="166"/>
      <c r="WGJ8" s="166"/>
      <c r="WGK8" s="166"/>
      <c r="WGL8" s="166"/>
      <c r="WGM8" s="166"/>
      <c r="WGN8" s="166"/>
      <c r="WGO8" s="166"/>
      <c r="WGP8" s="166"/>
      <c r="WGQ8" s="166"/>
      <c r="WGR8" s="166"/>
      <c r="WGS8" s="166"/>
      <c r="WGT8" s="166"/>
      <c r="WGU8" s="166"/>
      <c r="WGV8" s="166"/>
      <c r="WGW8" s="166"/>
      <c r="WGX8" s="166"/>
      <c r="WGY8" s="166"/>
      <c r="WGZ8" s="166"/>
      <c r="WHA8" s="166"/>
      <c r="WHB8" s="166"/>
      <c r="WHC8" s="166"/>
      <c r="WHD8" s="166"/>
      <c r="WHE8" s="166"/>
      <c r="WHF8" s="166"/>
      <c r="WHG8" s="166"/>
      <c r="WHH8" s="166"/>
      <c r="WHI8" s="166"/>
      <c r="WHJ8" s="166"/>
      <c r="WHK8" s="166"/>
      <c r="WHL8" s="166"/>
      <c r="WHM8" s="166"/>
      <c r="WHN8" s="166"/>
      <c r="WHO8" s="166"/>
      <c r="WHP8" s="166"/>
      <c r="WHQ8" s="166"/>
      <c r="WHR8" s="166"/>
      <c r="WHS8" s="166"/>
      <c r="WHT8" s="166"/>
      <c r="WHU8" s="166"/>
      <c r="WHV8" s="166"/>
      <c r="WHW8" s="166"/>
      <c r="WHX8" s="166"/>
      <c r="WHY8" s="166"/>
      <c r="WHZ8" s="166"/>
      <c r="WIA8" s="166"/>
      <c r="WIB8" s="166"/>
      <c r="WIC8" s="166"/>
      <c r="WID8" s="166"/>
      <c r="WIE8" s="166"/>
      <c r="WIF8" s="166"/>
      <c r="WIG8" s="166"/>
      <c r="WIH8" s="166"/>
      <c r="WII8" s="166"/>
      <c r="WIJ8" s="166"/>
      <c r="WIK8" s="166"/>
      <c r="WIL8" s="166"/>
      <c r="WIM8" s="166"/>
      <c r="WIN8" s="166"/>
      <c r="WIO8" s="166"/>
      <c r="WIP8" s="166"/>
      <c r="WIQ8" s="166"/>
      <c r="WIR8" s="166"/>
      <c r="WIS8" s="166"/>
      <c r="WIT8" s="166"/>
      <c r="WIU8" s="166"/>
      <c r="WIV8" s="166"/>
      <c r="WIW8" s="166"/>
      <c r="WIX8" s="166"/>
      <c r="WIY8" s="166"/>
      <c r="WIZ8" s="166"/>
      <c r="WJA8" s="166"/>
      <c r="WJB8" s="166"/>
      <c r="WJC8" s="166"/>
      <c r="WJD8" s="166"/>
      <c r="WJE8" s="166"/>
      <c r="WJF8" s="166"/>
      <c r="WJG8" s="166"/>
      <c r="WJH8" s="166"/>
      <c r="WJI8" s="166"/>
      <c r="WJJ8" s="166"/>
      <c r="WJK8" s="166"/>
      <c r="WJL8" s="166"/>
      <c r="WJM8" s="166"/>
      <c r="WJN8" s="166"/>
      <c r="WJO8" s="166"/>
      <c r="WJP8" s="166"/>
      <c r="WJQ8" s="166"/>
      <c r="WJR8" s="166"/>
      <c r="WJS8" s="166"/>
      <c r="WJT8" s="166"/>
      <c r="WJU8" s="166"/>
      <c r="WJV8" s="166"/>
      <c r="WJW8" s="166"/>
      <c r="WJX8" s="166"/>
      <c r="WJY8" s="166"/>
      <c r="WJZ8" s="166"/>
      <c r="WKA8" s="166"/>
      <c r="WKB8" s="166"/>
      <c r="WKC8" s="166"/>
      <c r="WKD8" s="166"/>
      <c r="WKE8" s="166"/>
      <c r="WKF8" s="166"/>
      <c r="WKG8" s="166"/>
      <c r="WKH8" s="166"/>
      <c r="WKI8" s="166"/>
      <c r="WKJ8" s="166"/>
      <c r="WKK8" s="166"/>
      <c r="WKL8" s="166"/>
      <c r="WKM8" s="166"/>
      <c r="WKN8" s="166"/>
      <c r="WKO8" s="166"/>
      <c r="WKP8" s="166"/>
      <c r="WKQ8" s="166"/>
      <c r="WKR8" s="166"/>
      <c r="WKS8" s="166"/>
      <c r="WKT8" s="166"/>
      <c r="WKU8" s="166"/>
      <c r="WKV8" s="166"/>
      <c r="WKW8" s="166"/>
      <c r="WKX8" s="166"/>
      <c r="WKY8" s="166"/>
      <c r="WKZ8" s="166"/>
      <c r="WLA8" s="166"/>
      <c r="WLB8" s="166"/>
      <c r="WLC8" s="166"/>
      <c r="WLD8" s="166"/>
      <c r="WLE8" s="166"/>
      <c r="WLF8" s="166"/>
      <c r="WLG8" s="166"/>
      <c r="WLH8" s="166"/>
      <c r="WLI8" s="166"/>
      <c r="WLJ8" s="166"/>
      <c r="WLK8" s="166"/>
      <c r="WLL8" s="166"/>
      <c r="WLM8" s="166"/>
      <c r="WLN8" s="166"/>
      <c r="WLO8" s="166"/>
      <c r="WLP8" s="166"/>
      <c r="WLQ8" s="166"/>
      <c r="WLR8" s="166"/>
      <c r="WLS8" s="166"/>
      <c r="WLT8" s="166"/>
      <c r="WLU8" s="166"/>
      <c r="WLV8" s="166"/>
      <c r="WLW8" s="166"/>
      <c r="WLX8" s="166"/>
      <c r="WLY8" s="166"/>
      <c r="WLZ8" s="166"/>
      <c r="WMA8" s="166"/>
      <c r="WMB8" s="166"/>
      <c r="WMC8" s="166"/>
      <c r="WMD8" s="166"/>
      <c r="WME8" s="166"/>
      <c r="WMF8" s="166"/>
      <c r="WMG8" s="166"/>
      <c r="WMH8" s="166"/>
      <c r="WMI8" s="166"/>
      <c r="WMJ8" s="166"/>
      <c r="WMK8" s="166"/>
      <c r="WML8" s="166"/>
      <c r="WMM8" s="166"/>
      <c r="WMN8" s="166"/>
      <c r="WMO8" s="166"/>
      <c r="WMP8" s="166"/>
      <c r="WMQ8" s="166"/>
      <c r="WMR8" s="166"/>
      <c r="WMS8" s="166"/>
      <c r="WMT8" s="166"/>
      <c r="WMU8" s="166"/>
      <c r="WMV8" s="166"/>
      <c r="WMW8" s="166"/>
      <c r="WMX8" s="166"/>
      <c r="WMY8" s="166"/>
      <c r="WMZ8" s="166"/>
      <c r="WNA8" s="166"/>
      <c r="WNB8" s="166"/>
      <c r="WNC8" s="166"/>
      <c r="WND8" s="166"/>
      <c r="WNE8" s="166"/>
      <c r="WNF8" s="166"/>
      <c r="WNG8" s="166"/>
      <c r="WNH8" s="166"/>
      <c r="WNI8" s="166"/>
      <c r="WNJ8" s="166"/>
      <c r="WNK8" s="166"/>
      <c r="WNL8" s="166"/>
      <c r="WNM8" s="166"/>
      <c r="WNN8" s="166"/>
      <c r="WNO8" s="166"/>
      <c r="WNP8" s="166"/>
      <c r="WNQ8" s="166"/>
      <c r="WNR8" s="166"/>
      <c r="WNS8" s="166"/>
      <c r="WNT8" s="166"/>
      <c r="WNU8" s="166"/>
      <c r="WNV8" s="166"/>
      <c r="WNW8" s="166"/>
      <c r="WNX8" s="166"/>
      <c r="WNY8" s="166"/>
      <c r="WNZ8" s="166"/>
      <c r="WOA8" s="166"/>
      <c r="WOB8" s="166"/>
      <c r="WOC8" s="166"/>
      <c r="WOD8" s="166"/>
      <c r="WOE8" s="166"/>
      <c r="WOF8" s="166"/>
      <c r="WOG8" s="166"/>
      <c r="WOH8" s="166"/>
      <c r="WOI8" s="166"/>
      <c r="WOJ8" s="166"/>
      <c r="WOK8" s="166"/>
      <c r="WOL8" s="166"/>
      <c r="WOM8" s="166"/>
      <c r="WON8" s="166"/>
      <c r="WOO8" s="166"/>
      <c r="WOP8" s="166"/>
      <c r="WOQ8" s="166"/>
      <c r="WOR8" s="166"/>
      <c r="WOS8" s="166"/>
      <c r="WOT8" s="166"/>
      <c r="WOU8" s="166"/>
      <c r="WOV8" s="166"/>
      <c r="WOW8" s="166"/>
      <c r="WOX8" s="166"/>
      <c r="WOY8" s="166"/>
      <c r="WOZ8" s="166"/>
      <c r="WPA8" s="166"/>
      <c r="WPB8" s="166"/>
      <c r="WPC8" s="166"/>
      <c r="WPD8" s="166"/>
      <c r="WPE8" s="166"/>
      <c r="WPF8" s="166"/>
      <c r="WPG8" s="166"/>
      <c r="WPH8" s="166"/>
      <c r="WPI8" s="166"/>
      <c r="WPJ8" s="166"/>
      <c r="WPK8" s="166"/>
      <c r="WPL8" s="166"/>
      <c r="WPM8" s="166"/>
      <c r="WPN8" s="166"/>
      <c r="WPO8" s="166"/>
      <c r="WPP8" s="166"/>
      <c r="WPQ8" s="166"/>
      <c r="WPR8" s="166"/>
      <c r="WPS8" s="166"/>
      <c r="WPT8" s="166"/>
      <c r="WPU8" s="166"/>
      <c r="WPV8" s="166"/>
      <c r="WPW8" s="166"/>
      <c r="WPX8" s="166"/>
      <c r="WPY8" s="166"/>
      <c r="WPZ8" s="166"/>
      <c r="WQA8" s="166"/>
      <c r="WQB8" s="166"/>
      <c r="WQC8" s="166"/>
      <c r="WQD8" s="166"/>
      <c r="WQE8" s="166"/>
      <c r="WQF8" s="166"/>
      <c r="WQG8" s="166"/>
      <c r="WQH8" s="166"/>
      <c r="WQI8" s="166"/>
      <c r="WQJ8" s="166"/>
      <c r="WQK8" s="166"/>
      <c r="WQL8" s="166"/>
      <c r="WQM8" s="166"/>
      <c r="WQN8" s="166"/>
      <c r="WQO8" s="166"/>
      <c r="WQP8" s="166"/>
      <c r="WQQ8" s="166"/>
      <c r="WQR8" s="166"/>
      <c r="WQS8" s="166"/>
      <c r="WQT8" s="166"/>
      <c r="WQU8" s="166"/>
      <c r="WQV8" s="166"/>
      <c r="WQW8" s="166"/>
      <c r="WQX8" s="166"/>
      <c r="WQY8" s="166"/>
      <c r="WQZ8" s="166"/>
      <c r="WRA8" s="166"/>
      <c r="WRB8" s="166"/>
      <c r="WRC8" s="166"/>
      <c r="WRD8" s="166"/>
      <c r="WRE8" s="166"/>
      <c r="WRF8" s="166"/>
      <c r="WRG8" s="166"/>
      <c r="WRH8" s="166"/>
      <c r="WRI8" s="166"/>
      <c r="WRJ8" s="166"/>
      <c r="WRK8" s="166"/>
      <c r="WRL8" s="166"/>
      <c r="WRM8" s="166"/>
      <c r="WRN8" s="166"/>
      <c r="WRO8" s="166"/>
      <c r="WRP8" s="166"/>
      <c r="WRQ8" s="166"/>
      <c r="WRR8" s="166"/>
      <c r="WRS8" s="166"/>
      <c r="WRT8" s="166"/>
      <c r="WRU8" s="166"/>
      <c r="WRV8" s="166"/>
      <c r="WRW8" s="166"/>
      <c r="WRX8" s="166"/>
      <c r="WRY8" s="166"/>
      <c r="WRZ8" s="166"/>
      <c r="WSA8" s="166"/>
      <c r="WSB8" s="166"/>
      <c r="WSC8" s="166"/>
      <c r="WSD8" s="166"/>
      <c r="WSE8" s="166"/>
      <c r="WSF8" s="166"/>
      <c r="WSG8" s="166"/>
      <c r="WSH8" s="166"/>
      <c r="WSI8" s="166"/>
      <c r="WSJ8" s="166"/>
      <c r="WSK8" s="166"/>
      <c r="WSL8" s="166"/>
      <c r="WSM8" s="166"/>
      <c r="WSN8" s="166"/>
      <c r="WSO8" s="166"/>
      <c r="WSP8" s="166"/>
      <c r="WSQ8" s="166"/>
      <c r="WSR8" s="166"/>
      <c r="WSS8" s="166"/>
      <c r="WST8" s="166"/>
      <c r="WSU8" s="166"/>
      <c r="WSV8" s="166"/>
      <c r="WSW8" s="166"/>
      <c r="WSX8" s="166"/>
      <c r="WSY8" s="166"/>
      <c r="WSZ8" s="166"/>
      <c r="WTA8" s="166"/>
      <c r="WTB8" s="166"/>
      <c r="WTC8" s="166"/>
      <c r="WTD8" s="166"/>
      <c r="WTE8" s="166"/>
      <c r="WTF8" s="166"/>
      <c r="WTG8" s="166"/>
      <c r="WTH8" s="166"/>
      <c r="WTI8" s="166"/>
      <c r="WTJ8" s="166"/>
      <c r="WTK8" s="166"/>
      <c r="WTL8" s="166"/>
      <c r="WTM8" s="166"/>
      <c r="WTN8" s="166"/>
      <c r="WTO8" s="166"/>
      <c r="WTP8" s="166"/>
      <c r="WTQ8" s="166"/>
      <c r="WTR8" s="166"/>
      <c r="WTS8" s="166"/>
      <c r="WTT8" s="166"/>
      <c r="WTU8" s="166"/>
      <c r="WTV8" s="166"/>
      <c r="WTW8" s="166"/>
      <c r="WTX8" s="166"/>
      <c r="WTY8" s="166"/>
      <c r="WTZ8" s="166"/>
      <c r="WUA8" s="166"/>
      <c r="WUB8" s="166"/>
      <c r="WUC8" s="166"/>
      <c r="WUD8" s="166"/>
      <c r="WUE8" s="166"/>
      <c r="WUF8" s="166"/>
      <c r="WUG8" s="166"/>
      <c r="WUH8" s="166"/>
      <c r="WUI8" s="166"/>
      <c r="WUJ8" s="166"/>
      <c r="WUK8" s="166"/>
      <c r="WUL8" s="166"/>
      <c r="WUM8" s="166"/>
      <c r="WUN8" s="166"/>
      <c r="WUO8" s="166"/>
      <c r="WUP8" s="166"/>
      <c r="WUQ8" s="166"/>
      <c r="WUR8" s="166"/>
      <c r="WUS8" s="166"/>
      <c r="WUT8" s="166"/>
      <c r="WUU8" s="166"/>
      <c r="WUV8" s="166"/>
      <c r="WUW8" s="166"/>
      <c r="WUX8" s="166"/>
      <c r="WUY8" s="166"/>
      <c r="WUZ8" s="166"/>
      <c r="WVA8" s="166"/>
      <c r="WVB8" s="166"/>
      <c r="WVC8" s="166"/>
      <c r="WVD8" s="166"/>
      <c r="WVE8" s="166"/>
      <c r="WVF8" s="166"/>
      <c r="WVG8" s="166"/>
      <c r="WVH8" s="166"/>
      <c r="WVI8" s="166"/>
      <c r="WVJ8" s="166"/>
      <c r="WVK8" s="166"/>
      <c r="WVL8" s="166"/>
      <c r="WVM8" s="166"/>
      <c r="WVN8" s="166"/>
      <c r="WVO8" s="166"/>
      <c r="WVP8" s="166"/>
      <c r="WVQ8" s="166"/>
      <c r="WVR8" s="166"/>
      <c r="WVS8" s="166"/>
      <c r="WVT8" s="166"/>
      <c r="WVU8" s="166"/>
      <c r="WVV8" s="166"/>
      <c r="WVW8" s="166"/>
      <c r="WVX8" s="166"/>
      <c r="WVY8" s="166"/>
      <c r="WVZ8" s="166"/>
      <c r="WWA8" s="166"/>
      <c r="WWB8" s="166"/>
      <c r="WWC8" s="166"/>
      <c r="WWD8" s="166"/>
      <c r="WWE8" s="166"/>
      <c r="WWF8" s="166"/>
      <c r="WWG8" s="166"/>
      <c r="WWH8" s="166"/>
      <c r="WWI8" s="166"/>
      <c r="WWJ8" s="166"/>
      <c r="WWK8" s="166"/>
      <c r="WWL8" s="166"/>
      <c r="WWM8" s="166"/>
      <c r="WWN8" s="166"/>
      <c r="WWO8" s="166"/>
      <c r="WWP8" s="166"/>
      <c r="WWQ8" s="166"/>
      <c r="WWR8" s="166"/>
      <c r="WWS8" s="166"/>
      <c r="WWT8" s="166"/>
      <c r="WWU8" s="166"/>
      <c r="WWV8" s="166"/>
      <c r="WWW8" s="166"/>
      <c r="WWX8" s="166"/>
      <c r="WWY8" s="166"/>
      <c r="WWZ8" s="166"/>
      <c r="WXA8" s="166"/>
      <c r="WXB8" s="166"/>
      <c r="WXC8" s="166"/>
      <c r="WXD8" s="166"/>
      <c r="WXE8" s="166"/>
      <c r="WXF8" s="166"/>
      <c r="WXG8" s="166"/>
      <c r="WXH8" s="166"/>
      <c r="WXI8" s="166"/>
      <c r="WXJ8" s="166"/>
      <c r="WXK8" s="166"/>
      <c r="WXL8" s="166"/>
      <c r="WXM8" s="166"/>
      <c r="WXN8" s="166"/>
      <c r="WXO8" s="166"/>
      <c r="WXP8" s="166"/>
      <c r="WXQ8" s="166"/>
      <c r="WXR8" s="166"/>
      <c r="WXS8" s="166"/>
      <c r="WXT8" s="166"/>
      <c r="WXU8" s="166"/>
      <c r="WXV8" s="166"/>
      <c r="WXW8" s="166"/>
      <c r="WXX8" s="166"/>
      <c r="WXY8" s="166"/>
      <c r="WXZ8" s="166"/>
      <c r="WYA8" s="166"/>
      <c r="WYB8" s="166"/>
      <c r="WYC8" s="166"/>
      <c r="WYD8" s="166"/>
      <c r="WYE8" s="166"/>
      <c r="WYF8" s="166"/>
      <c r="WYG8" s="166"/>
      <c r="WYH8" s="166"/>
      <c r="WYI8" s="166"/>
      <c r="WYJ8" s="166"/>
      <c r="WYK8" s="166"/>
      <c r="WYL8" s="166"/>
      <c r="WYM8" s="166"/>
      <c r="WYN8" s="166"/>
      <c r="WYO8" s="166"/>
      <c r="WYP8" s="166"/>
      <c r="WYQ8" s="166"/>
      <c r="WYR8" s="166"/>
      <c r="WYS8" s="166"/>
      <c r="WYT8" s="166"/>
      <c r="WYU8" s="166"/>
      <c r="WYV8" s="166"/>
      <c r="WYW8" s="166"/>
      <c r="WYX8" s="166"/>
      <c r="WYY8" s="166"/>
      <c r="WYZ8" s="166"/>
      <c r="WZA8" s="166"/>
      <c r="WZB8" s="166"/>
      <c r="WZC8" s="166"/>
      <c r="WZD8" s="166"/>
      <c r="WZE8" s="166"/>
      <c r="WZF8" s="166"/>
      <c r="WZG8" s="166"/>
      <c r="WZH8" s="166"/>
      <c r="WZI8" s="166"/>
      <c r="WZJ8" s="166"/>
      <c r="WZK8" s="166"/>
      <c r="WZL8" s="166"/>
      <c r="WZM8" s="166"/>
      <c r="WZN8" s="166"/>
      <c r="WZO8" s="166"/>
      <c r="WZP8" s="166"/>
      <c r="WZQ8" s="166"/>
      <c r="WZR8" s="166"/>
      <c r="WZS8" s="166"/>
      <c r="WZT8" s="166"/>
      <c r="WZU8" s="166"/>
      <c r="WZV8" s="166"/>
      <c r="WZW8" s="166"/>
      <c r="WZX8" s="166"/>
      <c r="WZY8" s="166"/>
      <c r="WZZ8" s="166"/>
      <c r="XAA8" s="166"/>
      <c r="XAB8" s="166"/>
      <c r="XAC8" s="166"/>
      <c r="XAD8" s="166"/>
      <c r="XAE8" s="166"/>
      <c r="XAF8" s="166"/>
      <c r="XAG8" s="166"/>
      <c r="XAH8" s="166"/>
      <c r="XAI8" s="166"/>
      <c r="XAJ8" s="166"/>
      <c r="XAK8" s="166"/>
      <c r="XAL8" s="166"/>
      <c r="XAM8" s="166"/>
      <c r="XAN8" s="166"/>
      <c r="XAO8" s="166"/>
      <c r="XAP8" s="166"/>
      <c r="XAQ8" s="166"/>
      <c r="XAR8" s="166"/>
      <c r="XAS8" s="166"/>
      <c r="XAT8" s="166"/>
      <c r="XAU8" s="166"/>
      <c r="XAV8" s="166"/>
      <c r="XAW8" s="166"/>
      <c r="XAX8" s="166"/>
      <c r="XAY8" s="166"/>
      <c r="XAZ8" s="166"/>
      <c r="XBA8" s="166"/>
      <c r="XBB8" s="166"/>
      <c r="XBC8" s="166"/>
      <c r="XBD8" s="166"/>
      <c r="XBE8" s="166"/>
      <c r="XBF8" s="166"/>
      <c r="XBG8" s="166"/>
      <c r="XBH8" s="166"/>
      <c r="XBI8" s="166"/>
      <c r="XBJ8" s="166"/>
      <c r="XBK8" s="166"/>
      <c r="XBL8" s="166"/>
      <c r="XBM8" s="166"/>
      <c r="XBN8" s="166"/>
      <c r="XBO8" s="166"/>
      <c r="XBP8" s="166"/>
      <c r="XBQ8" s="166"/>
      <c r="XBR8" s="166"/>
      <c r="XBS8" s="166"/>
      <c r="XBT8" s="166"/>
      <c r="XBU8" s="166"/>
      <c r="XBV8" s="166"/>
      <c r="XBW8" s="166"/>
      <c r="XBX8" s="166"/>
      <c r="XBY8" s="166"/>
      <c r="XBZ8" s="166"/>
      <c r="XCA8" s="166"/>
      <c r="XCB8" s="166"/>
      <c r="XCC8" s="166"/>
      <c r="XCD8" s="166"/>
      <c r="XCE8" s="166"/>
      <c r="XCF8" s="166"/>
      <c r="XCG8" s="166"/>
      <c r="XCH8" s="166"/>
      <c r="XCI8" s="166"/>
      <c r="XCJ8" s="166"/>
      <c r="XCK8" s="166"/>
      <c r="XCL8" s="166"/>
      <c r="XCM8" s="166"/>
      <c r="XCN8" s="166"/>
      <c r="XCO8" s="166"/>
      <c r="XCP8" s="166"/>
      <c r="XCQ8" s="166"/>
      <c r="XCR8" s="166"/>
      <c r="XCS8" s="166"/>
      <c r="XCT8" s="166"/>
      <c r="XCU8" s="166"/>
      <c r="XCV8" s="166"/>
      <c r="XCW8" s="166"/>
      <c r="XCX8" s="166"/>
      <c r="XCY8" s="166"/>
      <c r="XCZ8" s="166"/>
      <c r="XDA8" s="166"/>
      <c r="XDB8" s="166"/>
      <c r="XDC8" s="166"/>
      <c r="XDD8" s="166"/>
      <c r="XDE8" s="166"/>
      <c r="XDF8" s="166"/>
      <c r="XDG8" s="166"/>
      <c r="XDH8" s="166"/>
      <c r="XDI8" s="166"/>
      <c r="XDJ8" s="166"/>
      <c r="XDK8" s="166"/>
      <c r="XDL8" s="166"/>
      <c r="XDM8" s="166"/>
      <c r="XDN8" s="166"/>
      <c r="XDO8" s="166"/>
      <c r="XDP8" s="166"/>
      <c r="XDQ8" s="166"/>
      <c r="XDR8" s="166"/>
      <c r="XDS8" s="166"/>
      <c r="XDT8" s="166"/>
      <c r="XDU8" s="166"/>
      <c r="XDV8" s="166"/>
      <c r="XDW8" s="166"/>
      <c r="XDX8" s="166"/>
      <c r="XDY8" s="166"/>
      <c r="XDZ8" s="166"/>
      <c r="XEA8" s="166"/>
      <c r="XEB8" s="166"/>
      <c r="XEC8" s="166"/>
      <c r="XED8" s="166"/>
      <c r="XEE8" s="166"/>
      <c r="XEF8" s="166"/>
      <c r="XEG8" s="166"/>
      <c r="XEH8" s="166"/>
      <c r="XEI8" s="166"/>
      <c r="XEJ8" s="166"/>
      <c r="XEK8" s="166"/>
      <c r="XEL8" s="166"/>
      <c r="XEM8" s="166"/>
      <c r="XEN8" s="166"/>
      <c r="XEO8" s="166"/>
      <c r="XEP8" s="166"/>
      <c r="XEQ8" s="166"/>
      <c r="XER8" s="166"/>
      <c r="XES8" s="166"/>
      <c r="XET8" s="166"/>
      <c r="XEU8" s="166"/>
      <c r="XEV8" s="166"/>
      <c r="XEW8" s="166"/>
      <c r="XEX8" s="166"/>
      <c r="XEY8" s="166"/>
      <c r="XEZ8" s="166"/>
      <c r="XFA8" s="166"/>
      <c r="XFB8" s="166"/>
      <c r="XFC8" s="166"/>
    </row>
    <row r="9" spans="1:16383" s="174" customFormat="1" ht="13.2" customHeight="1" thickBot="1" x14ac:dyDescent="0.25">
      <c r="A9" s="169" t="s">
        <v>23</v>
      </c>
      <c r="B9" s="170" t="s">
        <v>90</v>
      </c>
      <c r="C9" s="171">
        <v>7.26</v>
      </c>
      <c r="D9" s="171">
        <v>7.26</v>
      </c>
      <c r="E9" s="171">
        <f t="shared" ref="E9:AK9" si="12">E35/E34</f>
        <v>0.66428571428571426</v>
      </c>
      <c r="F9" s="171">
        <f t="shared" si="12"/>
        <v>0.66428571428571426</v>
      </c>
      <c r="G9" s="171">
        <f t="shared" si="12"/>
        <v>0.66428571428571426</v>
      </c>
      <c r="H9" s="171">
        <f t="shared" si="12"/>
        <v>0.66428571428571426</v>
      </c>
      <c r="I9" s="171">
        <f t="shared" si="12"/>
        <v>0.66428571428571426</v>
      </c>
      <c r="J9" s="171">
        <f t="shared" si="12"/>
        <v>0.66428571428571426</v>
      </c>
      <c r="K9" s="171">
        <f t="shared" si="12"/>
        <v>3.504950495049505</v>
      </c>
      <c r="L9" s="171">
        <f t="shared" si="12"/>
        <v>3.504950495049505</v>
      </c>
      <c r="M9" s="171">
        <f t="shared" si="12"/>
        <v>2.9824561403508771</v>
      </c>
      <c r="N9" s="171">
        <f t="shared" si="12"/>
        <v>3.5555555555555554</v>
      </c>
      <c r="O9" s="171">
        <f t="shared" si="12"/>
        <v>2.5602836879432624</v>
      </c>
      <c r="P9" s="171">
        <f t="shared" si="12"/>
        <v>2.8225806451612905</v>
      </c>
      <c r="Q9" s="171">
        <f t="shared" si="12"/>
        <v>3.5259259259259261</v>
      </c>
      <c r="R9" s="171">
        <f t="shared" si="12"/>
        <v>3.0060975609756095</v>
      </c>
      <c r="S9" s="171">
        <f t="shared" si="12"/>
        <v>4.1626016260162606</v>
      </c>
      <c r="T9" s="171">
        <f t="shared" si="12"/>
        <v>3.2621951219512195</v>
      </c>
      <c r="U9" s="171">
        <f t="shared" si="12"/>
        <v>3.6861313868613137</v>
      </c>
      <c r="V9" s="171">
        <f t="shared" si="12"/>
        <v>3.6075949367088609</v>
      </c>
      <c r="W9" s="171">
        <f t="shared" si="12"/>
        <v>3.3505747126436782</v>
      </c>
      <c r="X9" s="171">
        <f t="shared" si="12"/>
        <v>3.6868131868131866</v>
      </c>
      <c r="Y9" s="171">
        <f t="shared" si="12"/>
        <v>3.4974358974358974</v>
      </c>
      <c r="Z9" s="171">
        <f t="shared" si="12"/>
        <v>3.6684782608695654</v>
      </c>
      <c r="AA9" s="171">
        <f t="shared" si="12"/>
        <v>3.3785046728971961</v>
      </c>
      <c r="AB9" s="171">
        <f t="shared" si="12"/>
        <v>3.7731958762886597</v>
      </c>
      <c r="AC9" s="171">
        <f t="shared" si="12"/>
        <v>3.6184971098265897</v>
      </c>
      <c r="AD9" s="171">
        <f t="shared" si="12"/>
        <v>3.5091743119266057</v>
      </c>
      <c r="AE9" s="171">
        <f t="shared" si="12"/>
        <v>3.3811659192825112</v>
      </c>
      <c r="AF9" s="171">
        <f t="shared" si="12"/>
        <v>3.7435897435897436</v>
      </c>
      <c r="AG9" s="171">
        <f t="shared" si="12"/>
        <v>2.8849557522123894</v>
      </c>
      <c r="AH9" s="171">
        <f t="shared" si="12"/>
        <v>2.0825242718446604</v>
      </c>
      <c r="AI9" s="171">
        <f t="shared" si="12"/>
        <v>1.5685279187817258</v>
      </c>
      <c r="AJ9" s="171">
        <f t="shared" si="12"/>
        <v>1.3461538461538463</v>
      </c>
      <c r="AK9" s="171">
        <f t="shared" si="12"/>
        <v>1.1904761904761905</v>
      </c>
      <c r="AL9" s="171">
        <f t="shared" ref="AL9:AN9" si="13">AL35/AL34</f>
        <v>1.1371841155234657</v>
      </c>
      <c r="AM9" s="171">
        <f t="shared" si="13"/>
        <v>1.2933333333333332</v>
      </c>
      <c r="AN9" s="171">
        <f t="shared" si="13"/>
        <v>1.1261261261261262</v>
      </c>
      <c r="AO9" s="171">
        <f t="shared" ref="AO9:AQ9" si="14">AO35/AO34</f>
        <v>1.2181818181818183</v>
      </c>
      <c r="AP9" s="171">
        <f t="shared" si="14"/>
        <v>1.2020725388601037</v>
      </c>
      <c r="AQ9" s="171">
        <f t="shared" si="14"/>
        <v>1.2928176795580111</v>
      </c>
      <c r="AR9" s="171">
        <f t="shared" ref="AR9:AS9" si="15">AR35/AR34</f>
        <v>1.2694300518134716</v>
      </c>
      <c r="AS9" s="171">
        <f t="shared" si="15"/>
        <v>1.265625</v>
      </c>
      <c r="AT9" s="171">
        <f t="shared" ref="AT9:AU9" si="16">AT35/AT34</f>
        <v>1.25</v>
      </c>
      <c r="AU9" s="171">
        <f t="shared" si="16"/>
        <v>0.98360655737704916</v>
      </c>
      <c r="AV9" s="171">
        <f t="shared" ref="AV9" si="17">AV35/AV34</f>
        <v>1.0050761421319796</v>
      </c>
      <c r="AW9" s="171">
        <f t="shared" ref="AW9:AX9" si="18">AW35/AW34</f>
        <v>1.0471204188481675</v>
      </c>
      <c r="AX9" s="171">
        <f t="shared" si="18"/>
        <v>1.0837696335078535</v>
      </c>
      <c r="AY9" s="171">
        <f t="shared" ref="AY9" si="19">AY35/AY34</f>
        <v>1.0505050505050506</v>
      </c>
      <c r="AZ9" s="171">
        <f t="shared" ref="AZ9:CS9" si="20">AZ35/AZ34</f>
        <v>1.0054347826086956</v>
      </c>
      <c r="BA9" s="171">
        <f t="shared" si="20"/>
        <v>1.0052910052910053</v>
      </c>
      <c r="BB9" s="171">
        <f t="shared" si="20"/>
        <v>2.021276595744681</v>
      </c>
      <c r="BC9" s="171">
        <f t="shared" si="20"/>
        <v>2.0053191489361701</v>
      </c>
      <c r="BD9" s="171">
        <f t="shared" si="20"/>
        <v>2.0106382978723403</v>
      </c>
      <c r="BE9" s="171">
        <f t="shared" si="20"/>
        <v>2.0974358974358975</v>
      </c>
      <c r="BF9" s="171">
        <f t="shared" si="20"/>
        <v>2.2282157676348548</v>
      </c>
      <c r="BG9" s="171">
        <f t="shared" si="20"/>
        <v>3.2677824267782425</v>
      </c>
      <c r="BH9" s="171">
        <f t="shared" si="20"/>
        <v>2.9798387096774195</v>
      </c>
      <c r="BI9" s="171">
        <f t="shared" si="20"/>
        <v>3.0750000000000002</v>
      </c>
      <c r="BJ9" s="171">
        <f t="shared" si="20"/>
        <v>3.175213675213675</v>
      </c>
      <c r="BK9" s="171">
        <f t="shared" si="20"/>
        <v>3.0398406374501992</v>
      </c>
      <c r="BL9" s="171">
        <f t="shared" si="20"/>
        <v>3.1762114537444934</v>
      </c>
      <c r="BM9" s="171">
        <f t="shared" si="20"/>
        <v>3.1762114537444934</v>
      </c>
      <c r="BN9" s="171">
        <f t="shared" ref="BN9:BP9" si="21">BN35/BN34</f>
        <v>2.8685258964143427</v>
      </c>
      <c r="BO9" s="171">
        <f t="shared" si="21"/>
        <v>3.0088495575221237</v>
      </c>
      <c r="BP9" s="171">
        <f t="shared" si="21"/>
        <v>3.0443548387096775</v>
      </c>
      <c r="BQ9" s="171">
        <f t="shared" ref="BQ9:BR9" si="22">BQ35/BQ34</f>
        <v>3.0166666666666666</v>
      </c>
      <c r="BR9" s="171">
        <f t="shared" si="22"/>
        <v>3.1806167400881056</v>
      </c>
      <c r="BS9" s="171">
        <f t="shared" si="20"/>
        <v>3.519047619047619</v>
      </c>
      <c r="BT9" s="171">
        <f t="shared" si="20"/>
        <v>3.2521008403361344</v>
      </c>
      <c r="BU9" s="171">
        <f t="shared" si="20"/>
        <v>3.4317180616740086</v>
      </c>
      <c r="BV9" s="171">
        <f t="shared" si="20"/>
        <v>3.1708333333333334</v>
      </c>
      <c r="BW9" s="171">
        <f t="shared" si="20"/>
        <v>3.3419913419913421</v>
      </c>
      <c r="BX9" s="171">
        <f t="shared" si="20"/>
        <v>3.2744186046511627</v>
      </c>
      <c r="BY9" s="171">
        <f t="shared" si="20"/>
        <v>3.25</v>
      </c>
      <c r="BZ9" s="171">
        <f t="shared" si="20"/>
        <v>3.3377192982456139</v>
      </c>
      <c r="CA9" s="171">
        <f t="shared" si="20"/>
        <v>3.3946188340807173</v>
      </c>
      <c r="CB9" s="171">
        <f t="shared" si="20"/>
        <v>3.4035874439461882</v>
      </c>
      <c r="CC9" s="171">
        <f t="shared" si="20"/>
        <v>3.4956521739130433</v>
      </c>
      <c r="CD9" s="171">
        <f t="shared" si="20"/>
        <v>3.5564853556485354</v>
      </c>
      <c r="CE9" s="171">
        <f t="shared" si="20"/>
        <v>3.3503937007874014</v>
      </c>
      <c r="CF9" s="171">
        <f t="shared" si="20"/>
        <v>3.3969465648854964</v>
      </c>
      <c r="CG9" s="171">
        <f t="shared" si="20"/>
        <v>3.4044117647058822</v>
      </c>
      <c r="CH9" s="171" t="e">
        <f t="shared" si="20"/>
        <v>#DIV/0!</v>
      </c>
      <c r="CI9" s="171" t="e">
        <f t="shared" si="20"/>
        <v>#DIV/0!</v>
      </c>
      <c r="CJ9" s="171" t="e">
        <f t="shared" si="20"/>
        <v>#DIV/0!</v>
      </c>
      <c r="CK9" s="171" t="e">
        <f t="shared" si="20"/>
        <v>#DIV/0!</v>
      </c>
      <c r="CL9" s="171" t="e">
        <f t="shared" si="20"/>
        <v>#DIV/0!</v>
      </c>
      <c r="CM9" s="171" t="e">
        <f t="shared" si="20"/>
        <v>#DIV/0!</v>
      </c>
      <c r="CN9" s="171" t="e">
        <f t="shared" si="20"/>
        <v>#DIV/0!</v>
      </c>
      <c r="CO9" s="171" t="e">
        <f t="shared" si="20"/>
        <v>#DIV/0!</v>
      </c>
      <c r="CP9" s="171" t="e">
        <f t="shared" si="20"/>
        <v>#DIV/0!</v>
      </c>
      <c r="CQ9" s="171" t="e">
        <f t="shared" si="20"/>
        <v>#DIV/0!</v>
      </c>
      <c r="CR9" s="171" t="e">
        <f t="shared" si="20"/>
        <v>#DIV/0!</v>
      </c>
      <c r="CS9" s="171" t="e">
        <f t="shared" si="20"/>
        <v>#DIV/0!</v>
      </c>
      <c r="CT9" s="171" t="e">
        <f t="shared" ref="CT9:DB9" si="23">CT35/CT34</f>
        <v>#DIV/0!</v>
      </c>
      <c r="CU9" s="171" t="e">
        <f t="shared" si="23"/>
        <v>#DIV/0!</v>
      </c>
      <c r="CV9" s="171" t="e">
        <f t="shared" si="23"/>
        <v>#DIV/0!</v>
      </c>
      <c r="CW9" s="171" t="e">
        <f t="shared" si="23"/>
        <v>#DIV/0!</v>
      </c>
      <c r="CX9" s="171" t="e">
        <f t="shared" si="23"/>
        <v>#DIV/0!</v>
      </c>
      <c r="CY9" s="171" t="e">
        <f t="shared" si="23"/>
        <v>#DIV/0!</v>
      </c>
      <c r="CZ9" s="171" t="e">
        <f t="shared" si="23"/>
        <v>#DIV/0!</v>
      </c>
      <c r="DA9" s="171" t="e">
        <f t="shared" si="23"/>
        <v>#DIV/0!</v>
      </c>
      <c r="DB9" s="171" t="e">
        <f t="shared" si="23"/>
        <v>#DIV/0!</v>
      </c>
      <c r="DC9" s="172"/>
      <c r="DD9" s="172"/>
      <c r="DE9" s="172"/>
      <c r="DF9" s="172"/>
      <c r="DG9" s="172"/>
      <c r="DH9" s="172"/>
      <c r="DI9" s="172"/>
      <c r="DJ9" s="172"/>
      <c r="DK9" s="172"/>
      <c r="DL9" s="172"/>
      <c r="DM9" s="172"/>
      <c r="DN9" s="172"/>
      <c r="DO9" s="172"/>
      <c r="DP9" s="172"/>
      <c r="DQ9" s="172"/>
      <c r="DR9" s="172"/>
      <c r="DS9" s="172"/>
      <c r="DT9" s="172"/>
      <c r="DU9" s="172"/>
      <c r="DV9" s="172"/>
      <c r="DW9" s="172"/>
      <c r="DX9" s="172"/>
      <c r="DY9" s="172"/>
      <c r="DZ9" s="172"/>
      <c r="EA9" s="172"/>
      <c r="EB9" s="172"/>
      <c r="EC9" s="172"/>
      <c r="ED9" s="172"/>
      <c r="EE9" s="172"/>
      <c r="EF9" s="172"/>
      <c r="EG9" s="172"/>
      <c r="EH9" s="172"/>
      <c r="EI9" s="172"/>
      <c r="EJ9" s="172"/>
      <c r="EK9" s="172"/>
      <c r="EL9" s="172"/>
      <c r="EM9" s="172"/>
      <c r="EN9" s="172"/>
      <c r="EO9" s="172"/>
      <c r="EP9" s="172"/>
      <c r="EQ9" s="172"/>
      <c r="ER9" s="172"/>
      <c r="ES9" s="172"/>
      <c r="ET9" s="172"/>
      <c r="EU9" s="172"/>
      <c r="EV9" s="172"/>
      <c r="EW9" s="172"/>
      <c r="EX9" s="172"/>
      <c r="EY9" s="172"/>
      <c r="EZ9" s="172"/>
      <c r="FA9" s="172"/>
      <c r="FB9" s="172"/>
      <c r="FC9" s="172"/>
      <c r="FD9" s="172"/>
      <c r="FE9" s="172"/>
      <c r="FF9" s="172"/>
      <c r="FG9" s="172"/>
      <c r="FH9" s="172"/>
      <c r="FI9" s="172"/>
      <c r="FJ9" s="172"/>
      <c r="FK9" s="172"/>
      <c r="FL9" s="172"/>
      <c r="FM9" s="172"/>
      <c r="FN9" s="172"/>
      <c r="FO9" s="172"/>
      <c r="FP9" s="172"/>
      <c r="FQ9" s="172"/>
      <c r="FR9" s="172"/>
      <c r="FS9" s="172"/>
      <c r="FT9" s="172"/>
      <c r="FU9" s="172"/>
      <c r="FV9" s="172"/>
      <c r="FW9" s="172"/>
      <c r="FX9" s="172"/>
      <c r="FY9" s="172"/>
      <c r="FZ9" s="172"/>
      <c r="GA9" s="172"/>
      <c r="GB9" s="172"/>
      <c r="GC9" s="172"/>
      <c r="GD9" s="172"/>
      <c r="GE9" s="172"/>
      <c r="GF9" s="172"/>
      <c r="GG9" s="172"/>
      <c r="GH9" s="172"/>
      <c r="GI9" s="172"/>
      <c r="GJ9" s="172"/>
      <c r="GK9" s="172"/>
      <c r="GL9" s="172"/>
      <c r="GM9" s="172"/>
      <c r="GN9" s="172"/>
      <c r="GO9" s="172"/>
      <c r="GP9" s="172"/>
      <c r="GQ9" s="172"/>
      <c r="GR9" s="172"/>
      <c r="GS9" s="172"/>
      <c r="GT9" s="172"/>
      <c r="GU9" s="172"/>
      <c r="GV9" s="173"/>
      <c r="GW9" s="173"/>
      <c r="GX9" s="173"/>
      <c r="GY9" s="173"/>
      <c r="GZ9" s="173"/>
      <c r="HA9" s="173"/>
      <c r="HB9" s="173"/>
      <c r="HC9" s="173"/>
      <c r="HD9" s="173"/>
      <c r="HE9" s="173"/>
      <c r="HF9" s="173"/>
      <c r="HG9" s="173"/>
      <c r="HH9" s="173"/>
      <c r="HI9" s="173"/>
      <c r="HJ9" s="173"/>
      <c r="HK9" s="173"/>
      <c r="HL9" s="173"/>
      <c r="HM9" s="173"/>
      <c r="HN9" s="173"/>
      <c r="HO9" s="173"/>
      <c r="HP9" s="173"/>
      <c r="HQ9" s="173"/>
      <c r="HR9" s="173"/>
      <c r="HS9" s="173"/>
      <c r="HT9" s="173"/>
      <c r="HU9" s="173"/>
      <c r="HV9" s="173"/>
      <c r="HW9" s="173"/>
      <c r="HX9" s="173"/>
      <c r="HY9" s="173"/>
      <c r="HZ9" s="173"/>
      <c r="IA9" s="173"/>
      <c r="IB9" s="173"/>
      <c r="IC9" s="173"/>
      <c r="ID9" s="173"/>
      <c r="IE9" s="173"/>
      <c r="IF9" s="172"/>
      <c r="IG9" s="172"/>
      <c r="IH9" s="172"/>
      <c r="II9" s="172"/>
      <c r="IJ9" s="172"/>
      <c r="IK9" s="172"/>
      <c r="IL9" s="172"/>
      <c r="IM9" s="172"/>
      <c r="IN9" s="172"/>
      <c r="IO9" s="172"/>
      <c r="IP9" s="172"/>
      <c r="IQ9" s="172"/>
      <c r="IR9" s="172"/>
      <c r="IS9" s="172"/>
      <c r="IT9" s="172"/>
      <c r="IU9" s="172"/>
      <c r="IV9" s="172"/>
      <c r="IW9" s="172"/>
      <c r="IX9" s="172"/>
      <c r="IY9" s="172"/>
      <c r="IZ9" s="172"/>
      <c r="JA9" s="172"/>
      <c r="JB9" s="172"/>
      <c r="JC9" s="172"/>
      <c r="JD9" s="172"/>
      <c r="JE9" s="172"/>
      <c r="JF9" s="172"/>
      <c r="JG9" s="172"/>
      <c r="JH9" s="172"/>
      <c r="JI9" s="172"/>
      <c r="JJ9" s="172"/>
      <c r="JK9" s="172"/>
      <c r="JL9" s="172"/>
      <c r="JM9" s="172"/>
      <c r="JN9" s="172"/>
      <c r="JO9" s="172"/>
      <c r="JP9" s="172"/>
      <c r="JQ9" s="172"/>
      <c r="JR9" s="172"/>
      <c r="JS9" s="172"/>
      <c r="JT9" s="172"/>
      <c r="JU9" s="172"/>
      <c r="JV9" s="172"/>
      <c r="JW9" s="172"/>
      <c r="JX9" s="172"/>
      <c r="JY9" s="172"/>
      <c r="JZ9" s="172"/>
      <c r="KA9" s="172"/>
      <c r="KB9" s="172"/>
      <c r="KC9" s="172"/>
      <c r="KD9" s="172"/>
      <c r="KE9" s="172"/>
      <c r="KF9" s="172"/>
      <c r="KG9" s="172"/>
      <c r="KH9" s="172"/>
      <c r="KI9" s="172"/>
      <c r="KJ9" s="172"/>
      <c r="KK9" s="172"/>
      <c r="KL9" s="172"/>
      <c r="KM9" s="172"/>
      <c r="KN9" s="172"/>
      <c r="KO9" s="172"/>
      <c r="KP9" s="172"/>
      <c r="KQ9" s="172"/>
      <c r="KR9" s="172"/>
      <c r="KS9" s="172"/>
      <c r="KT9" s="172"/>
      <c r="KU9" s="172"/>
      <c r="KV9" s="172"/>
      <c r="KW9" s="172"/>
      <c r="KX9" s="172"/>
      <c r="KY9" s="172"/>
      <c r="KZ9" s="172"/>
      <c r="LA9" s="172"/>
      <c r="LB9" s="172"/>
      <c r="LC9" s="172"/>
      <c r="LD9" s="172"/>
      <c r="LE9" s="172"/>
      <c r="LF9" s="172"/>
      <c r="LG9" s="172"/>
      <c r="LH9" s="172"/>
      <c r="LI9" s="172"/>
      <c r="LJ9" s="172"/>
      <c r="LK9" s="172"/>
      <c r="LL9" s="172"/>
      <c r="LM9" s="172"/>
      <c r="LN9" s="172"/>
      <c r="LO9" s="172"/>
      <c r="LP9" s="172"/>
      <c r="LQ9" s="172"/>
      <c r="LR9" s="172"/>
      <c r="LS9" s="172"/>
      <c r="LT9" s="172"/>
      <c r="LU9" s="172"/>
      <c r="LV9" s="172"/>
      <c r="LW9" s="172"/>
      <c r="LX9" s="172"/>
      <c r="LY9" s="172"/>
      <c r="LZ9" s="172"/>
      <c r="MA9" s="172"/>
      <c r="MB9" s="172"/>
      <c r="MC9" s="172"/>
      <c r="MD9" s="172"/>
      <c r="ME9" s="172"/>
      <c r="MF9" s="172"/>
      <c r="MG9" s="172"/>
      <c r="MH9" s="172"/>
      <c r="MI9" s="172"/>
      <c r="MJ9" s="172"/>
      <c r="MK9" s="172"/>
      <c r="ML9" s="172"/>
      <c r="MM9" s="172"/>
      <c r="MN9" s="172"/>
      <c r="MO9" s="172"/>
      <c r="MP9" s="172"/>
      <c r="MQ9" s="172"/>
      <c r="MR9" s="172"/>
      <c r="MS9" s="172"/>
      <c r="MT9" s="172"/>
      <c r="MU9" s="172"/>
      <c r="MV9" s="172"/>
      <c r="MW9" s="172"/>
      <c r="MX9" s="172"/>
      <c r="MY9" s="172"/>
      <c r="MZ9" s="172"/>
      <c r="NA9" s="172"/>
      <c r="NB9" s="172"/>
      <c r="NC9" s="172"/>
      <c r="ND9" s="172"/>
      <c r="NE9" s="172"/>
      <c r="NF9" s="172"/>
      <c r="NG9" s="172"/>
      <c r="NH9" s="172"/>
      <c r="NI9" s="172"/>
      <c r="NJ9" s="172"/>
      <c r="NK9" s="172"/>
      <c r="NL9" s="172"/>
      <c r="NM9" s="172"/>
      <c r="NN9" s="172"/>
      <c r="NO9" s="172"/>
      <c r="NP9" s="172"/>
      <c r="NQ9" s="172"/>
      <c r="NR9" s="172"/>
      <c r="NS9" s="172"/>
      <c r="NT9" s="172"/>
      <c r="NU9" s="172"/>
      <c r="NV9" s="172"/>
      <c r="NW9" s="172"/>
      <c r="NX9" s="172"/>
      <c r="NY9" s="172"/>
      <c r="NZ9" s="172"/>
      <c r="OA9" s="172"/>
      <c r="OB9" s="172"/>
      <c r="OC9" s="172"/>
      <c r="OD9" s="172"/>
      <c r="OE9" s="172"/>
      <c r="OF9" s="172"/>
      <c r="OG9" s="172"/>
      <c r="OH9" s="172"/>
      <c r="OI9" s="172"/>
      <c r="OJ9" s="172"/>
      <c r="OK9" s="172"/>
      <c r="OL9" s="172"/>
      <c r="OM9" s="172"/>
      <c r="ON9" s="172"/>
      <c r="OO9" s="172"/>
      <c r="OP9" s="172"/>
      <c r="OQ9" s="172"/>
      <c r="OR9" s="172"/>
      <c r="OS9" s="172"/>
      <c r="OT9" s="172"/>
      <c r="OU9" s="172"/>
      <c r="OV9" s="172"/>
      <c r="OW9" s="172"/>
      <c r="OX9" s="172"/>
      <c r="OY9" s="172"/>
      <c r="OZ9" s="172"/>
      <c r="PA9" s="172"/>
      <c r="PB9" s="172"/>
      <c r="PC9" s="172"/>
      <c r="PD9" s="172"/>
      <c r="PE9" s="172"/>
      <c r="PF9" s="172"/>
      <c r="PG9" s="172"/>
      <c r="PH9" s="172"/>
      <c r="PI9" s="172"/>
      <c r="PJ9" s="172"/>
      <c r="PK9" s="172"/>
      <c r="PL9" s="172"/>
      <c r="PM9" s="172"/>
      <c r="PN9" s="172"/>
      <c r="PO9" s="172"/>
      <c r="PP9" s="172"/>
      <c r="PQ9" s="172"/>
      <c r="PR9" s="172"/>
      <c r="PS9" s="172"/>
      <c r="PT9" s="172"/>
      <c r="PU9" s="172"/>
      <c r="PV9" s="172"/>
      <c r="PW9" s="172"/>
      <c r="PX9" s="172"/>
      <c r="PY9" s="172"/>
      <c r="PZ9" s="172"/>
      <c r="QA9" s="172"/>
      <c r="QB9" s="172"/>
      <c r="QC9" s="172"/>
      <c r="QD9" s="172"/>
      <c r="QE9" s="172"/>
      <c r="QF9" s="172"/>
      <c r="QG9" s="172"/>
      <c r="QH9" s="172"/>
      <c r="QI9" s="172"/>
      <c r="QJ9" s="172"/>
      <c r="QK9" s="172"/>
      <c r="QL9" s="172"/>
      <c r="QM9" s="172"/>
      <c r="QN9" s="172"/>
      <c r="QO9" s="172"/>
      <c r="QP9" s="172"/>
      <c r="QQ9" s="172"/>
      <c r="QR9" s="172"/>
      <c r="QS9" s="172"/>
      <c r="QT9" s="172"/>
      <c r="QU9" s="172"/>
      <c r="QV9" s="172"/>
      <c r="QW9" s="172"/>
      <c r="QX9" s="172"/>
      <c r="QY9" s="172"/>
      <c r="QZ9" s="172"/>
      <c r="RA9" s="172"/>
      <c r="RB9" s="172"/>
      <c r="RC9" s="172"/>
      <c r="RD9" s="172"/>
      <c r="RE9" s="172"/>
      <c r="RF9" s="172"/>
      <c r="RG9" s="172"/>
      <c r="RH9" s="172"/>
      <c r="RI9" s="172"/>
      <c r="RJ9" s="172"/>
      <c r="RK9" s="172"/>
      <c r="RL9" s="172"/>
      <c r="RM9" s="172"/>
      <c r="RN9" s="172"/>
      <c r="RO9" s="172"/>
      <c r="RP9" s="172"/>
      <c r="RQ9" s="172"/>
      <c r="RR9" s="172"/>
      <c r="RS9" s="172"/>
      <c r="RT9" s="172"/>
      <c r="RU9" s="172"/>
      <c r="RV9" s="172"/>
      <c r="RW9" s="172"/>
      <c r="RX9" s="172"/>
      <c r="RY9" s="172"/>
      <c r="RZ9" s="172"/>
      <c r="SA9" s="172"/>
      <c r="SB9" s="172"/>
      <c r="SC9" s="172"/>
      <c r="SD9" s="172"/>
      <c r="SE9" s="172"/>
      <c r="SF9" s="172"/>
      <c r="SG9" s="172"/>
      <c r="SH9" s="172"/>
      <c r="SI9" s="172"/>
      <c r="SJ9" s="172"/>
      <c r="SK9" s="172"/>
      <c r="SL9" s="172"/>
      <c r="SM9" s="172"/>
      <c r="SN9" s="172"/>
      <c r="SO9" s="172"/>
      <c r="SP9" s="172"/>
      <c r="SQ9" s="172"/>
      <c r="SR9" s="172"/>
      <c r="SS9" s="172"/>
      <c r="ST9" s="172"/>
      <c r="SU9" s="172"/>
      <c r="SV9" s="172"/>
      <c r="SW9" s="172"/>
      <c r="SX9" s="172"/>
      <c r="SY9" s="172"/>
      <c r="SZ9" s="172"/>
      <c r="TA9" s="172"/>
      <c r="TB9" s="172"/>
      <c r="TC9" s="172"/>
      <c r="TD9" s="172"/>
      <c r="TE9" s="172"/>
      <c r="TF9" s="172"/>
      <c r="TG9" s="172"/>
      <c r="TH9" s="172"/>
      <c r="TI9" s="172"/>
      <c r="TJ9" s="172"/>
      <c r="TK9" s="172"/>
      <c r="TL9" s="172"/>
      <c r="TM9" s="172"/>
      <c r="TN9" s="172"/>
      <c r="TO9" s="172"/>
      <c r="TP9" s="172"/>
      <c r="TQ9" s="172"/>
      <c r="TR9" s="172"/>
      <c r="TS9" s="172"/>
      <c r="TT9" s="172"/>
      <c r="TU9" s="172"/>
      <c r="TV9" s="172"/>
      <c r="TW9" s="172"/>
      <c r="TX9" s="172"/>
      <c r="TY9" s="172"/>
      <c r="TZ9" s="172"/>
      <c r="UA9" s="172"/>
      <c r="UB9" s="172"/>
      <c r="UC9" s="172"/>
      <c r="UD9" s="172"/>
      <c r="UE9" s="172"/>
      <c r="UF9" s="172"/>
      <c r="UG9" s="172"/>
      <c r="UH9" s="172"/>
      <c r="UI9" s="172"/>
      <c r="UJ9" s="172"/>
      <c r="UK9" s="172"/>
      <c r="UL9" s="172"/>
      <c r="UM9" s="172"/>
      <c r="UN9" s="172"/>
      <c r="UO9" s="172"/>
      <c r="UP9" s="172"/>
      <c r="UQ9" s="172"/>
      <c r="UR9" s="172"/>
      <c r="US9" s="172"/>
      <c r="UT9" s="172"/>
      <c r="UU9" s="172"/>
      <c r="UV9" s="172"/>
      <c r="UW9" s="172"/>
      <c r="UX9" s="172"/>
      <c r="UY9" s="172"/>
      <c r="UZ9" s="172"/>
      <c r="VA9" s="172"/>
      <c r="VB9" s="172"/>
      <c r="VC9" s="172"/>
      <c r="VD9" s="172"/>
      <c r="VE9" s="172"/>
      <c r="VF9" s="172"/>
      <c r="VG9" s="172"/>
      <c r="VH9" s="172"/>
      <c r="VI9" s="172"/>
      <c r="VJ9" s="172"/>
      <c r="VK9" s="172"/>
      <c r="VL9" s="172"/>
      <c r="VM9" s="172"/>
      <c r="VN9" s="172"/>
      <c r="VO9" s="172"/>
      <c r="VP9" s="172"/>
      <c r="VQ9" s="172"/>
      <c r="VR9" s="172"/>
      <c r="VS9" s="172"/>
      <c r="VT9" s="172"/>
      <c r="VU9" s="172"/>
      <c r="VV9" s="172"/>
      <c r="VW9" s="172"/>
      <c r="VX9" s="172"/>
      <c r="VY9" s="172"/>
      <c r="VZ9" s="172"/>
      <c r="WA9" s="172"/>
      <c r="WB9" s="172"/>
      <c r="WC9" s="172"/>
      <c r="WD9" s="172"/>
      <c r="WE9" s="172"/>
      <c r="WF9" s="172"/>
      <c r="WG9" s="172"/>
      <c r="WH9" s="172"/>
      <c r="WI9" s="172"/>
      <c r="WJ9" s="172"/>
      <c r="WK9" s="172"/>
      <c r="WL9" s="172"/>
      <c r="WM9" s="172"/>
      <c r="WN9" s="172"/>
      <c r="WO9" s="172"/>
      <c r="WP9" s="172"/>
      <c r="WQ9" s="172"/>
      <c r="WR9" s="172"/>
      <c r="WS9" s="172"/>
      <c r="WT9" s="172"/>
      <c r="WU9" s="172"/>
      <c r="WV9" s="172"/>
      <c r="WW9" s="172"/>
      <c r="WX9" s="172"/>
      <c r="WY9" s="172"/>
      <c r="WZ9" s="172"/>
      <c r="XA9" s="172"/>
      <c r="XB9" s="172"/>
      <c r="XC9" s="172"/>
      <c r="XD9" s="172"/>
      <c r="XE9" s="172"/>
      <c r="XF9" s="172"/>
      <c r="XG9" s="172"/>
      <c r="XH9" s="172"/>
      <c r="XI9" s="172"/>
      <c r="XJ9" s="172"/>
      <c r="XK9" s="172"/>
      <c r="XL9" s="172"/>
      <c r="XM9" s="172"/>
      <c r="XN9" s="172"/>
      <c r="XO9" s="172"/>
      <c r="XP9" s="172"/>
      <c r="XQ9" s="172"/>
      <c r="XR9" s="172"/>
      <c r="XS9" s="172"/>
      <c r="XT9" s="172"/>
      <c r="XU9" s="172"/>
      <c r="XV9" s="172"/>
      <c r="XW9" s="172"/>
      <c r="XX9" s="172"/>
      <c r="XY9" s="172"/>
      <c r="XZ9" s="172"/>
      <c r="YA9" s="172"/>
      <c r="YB9" s="172"/>
      <c r="YC9" s="172"/>
      <c r="YD9" s="172"/>
      <c r="YE9" s="172"/>
      <c r="YF9" s="172"/>
      <c r="YG9" s="172"/>
      <c r="YH9" s="172"/>
      <c r="YI9" s="172"/>
      <c r="YJ9" s="172"/>
      <c r="YK9" s="172"/>
      <c r="YL9" s="172"/>
      <c r="YM9" s="172"/>
      <c r="YN9" s="172"/>
      <c r="YO9" s="172"/>
      <c r="YP9" s="172"/>
      <c r="YQ9" s="172"/>
      <c r="YR9" s="172"/>
      <c r="YS9" s="172"/>
      <c r="YT9" s="172"/>
      <c r="YU9" s="172"/>
      <c r="YV9" s="172"/>
      <c r="YW9" s="172"/>
      <c r="YX9" s="172"/>
      <c r="YY9" s="172"/>
      <c r="YZ9" s="172"/>
      <c r="ZA9" s="172"/>
      <c r="ZB9" s="172"/>
      <c r="ZC9" s="172"/>
      <c r="ZD9" s="172"/>
      <c r="ZE9" s="172"/>
      <c r="ZF9" s="172"/>
      <c r="ZG9" s="172"/>
      <c r="ZH9" s="172"/>
      <c r="ZI9" s="172"/>
      <c r="ZJ9" s="172"/>
      <c r="ZK9" s="172"/>
      <c r="ZL9" s="172"/>
      <c r="ZM9" s="172"/>
      <c r="ZN9" s="172"/>
      <c r="ZO9" s="172"/>
      <c r="ZP9" s="172"/>
      <c r="ZQ9" s="172"/>
      <c r="ZR9" s="172"/>
      <c r="ZS9" s="172"/>
      <c r="ZT9" s="172"/>
      <c r="ZU9" s="172"/>
      <c r="ZV9" s="172"/>
      <c r="ZW9" s="172"/>
      <c r="ZX9" s="172"/>
      <c r="ZY9" s="172"/>
      <c r="ZZ9" s="172"/>
      <c r="AAA9" s="172"/>
      <c r="AAB9" s="172"/>
      <c r="AAC9" s="172"/>
      <c r="AAD9" s="172"/>
      <c r="AAE9" s="172"/>
      <c r="AAF9" s="172"/>
      <c r="AAG9" s="172"/>
      <c r="AAH9" s="172"/>
      <c r="AAI9" s="172"/>
      <c r="AAJ9" s="172"/>
      <c r="AAK9" s="172"/>
      <c r="AAL9" s="172"/>
      <c r="AAM9" s="172"/>
      <c r="AAN9" s="172"/>
      <c r="AAO9" s="172"/>
      <c r="AAP9" s="172"/>
      <c r="AAQ9" s="172"/>
      <c r="AAR9" s="172"/>
      <c r="AAS9" s="172"/>
      <c r="AAT9" s="172"/>
      <c r="AAU9" s="172"/>
      <c r="AAV9" s="172"/>
      <c r="AAW9" s="172"/>
      <c r="AAX9" s="172"/>
      <c r="AAY9" s="172"/>
      <c r="AAZ9" s="172"/>
      <c r="ABA9" s="172"/>
      <c r="ABB9" s="172"/>
      <c r="ABC9" s="172"/>
      <c r="ABD9" s="172"/>
      <c r="ABE9" s="172"/>
      <c r="ABF9" s="172"/>
      <c r="ABG9" s="172"/>
      <c r="ABH9" s="172"/>
      <c r="ABI9" s="172"/>
      <c r="ABJ9" s="172"/>
      <c r="ABK9" s="172"/>
      <c r="ABL9" s="172"/>
      <c r="ABM9" s="172"/>
      <c r="ABN9" s="172"/>
      <c r="ABO9" s="172"/>
      <c r="ABP9" s="172"/>
      <c r="ABQ9" s="172"/>
      <c r="ABR9" s="172"/>
      <c r="ABS9" s="172"/>
      <c r="ABT9" s="172"/>
      <c r="ABU9" s="172"/>
      <c r="ABV9" s="172"/>
      <c r="ABW9" s="172"/>
      <c r="ABX9" s="172"/>
      <c r="ABY9" s="172"/>
      <c r="ABZ9" s="172"/>
      <c r="ACA9" s="172"/>
      <c r="ACB9" s="172"/>
      <c r="ACC9" s="172"/>
      <c r="ACD9" s="172"/>
      <c r="ACE9" s="172"/>
      <c r="ACF9" s="172"/>
      <c r="ACG9" s="172"/>
      <c r="ACH9" s="172"/>
      <c r="ACI9" s="172"/>
      <c r="ACJ9" s="172"/>
      <c r="ACK9" s="172"/>
      <c r="ACL9" s="172"/>
      <c r="ACM9" s="172"/>
      <c r="ACN9" s="172"/>
      <c r="ACO9" s="172"/>
      <c r="ACP9" s="172"/>
      <c r="ACQ9" s="172"/>
      <c r="ACR9" s="172"/>
      <c r="ACS9" s="172"/>
      <c r="ACT9" s="172"/>
      <c r="ACU9" s="172"/>
      <c r="ACV9" s="172"/>
      <c r="ACW9" s="172"/>
      <c r="ACX9" s="172"/>
      <c r="ACY9" s="172"/>
      <c r="ACZ9" s="172"/>
      <c r="ADA9" s="172"/>
      <c r="ADB9" s="172"/>
      <c r="ADC9" s="172"/>
      <c r="ADD9" s="172"/>
      <c r="ADE9" s="172"/>
      <c r="ADF9" s="172"/>
      <c r="ADG9" s="172"/>
      <c r="ADH9" s="172"/>
      <c r="ADI9" s="172"/>
      <c r="ADJ9" s="172"/>
      <c r="ADK9" s="172"/>
      <c r="ADL9" s="172"/>
      <c r="ADM9" s="172"/>
      <c r="ADN9" s="172"/>
      <c r="ADO9" s="172"/>
      <c r="ADP9" s="172"/>
      <c r="ADQ9" s="172"/>
      <c r="ADR9" s="172"/>
      <c r="ADS9" s="172"/>
      <c r="ADT9" s="172"/>
      <c r="ADU9" s="172"/>
      <c r="ADV9" s="172"/>
      <c r="ADW9" s="172"/>
      <c r="ADX9" s="172"/>
      <c r="ADY9" s="172"/>
      <c r="ADZ9" s="172"/>
      <c r="AEA9" s="172"/>
      <c r="AEB9" s="172"/>
      <c r="AEC9" s="172"/>
      <c r="AED9" s="172"/>
      <c r="AEE9" s="172"/>
      <c r="AEF9" s="172"/>
      <c r="AEG9" s="172"/>
      <c r="AEH9" s="172"/>
      <c r="AEI9" s="172"/>
      <c r="AEJ9" s="172"/>
      <c r="AEK9" s="172"/>
      <c r="AEL9" s="172"/>
      <c r="AEM9" s="172"/>
      <c r="AEN9" s="172"/>
      <c r="AEO9" s="172"/>
      <c r="AEP9" s="172"/>
      <c r="AEQ9" s="172"/>
      <c r="AER9" s="172"/>
      <c r="AES9" s="172"/>
      <c r="AET9" s="172"/>
      <c r="AEU9" s="172"/>
      <c r="AEV9" s="172"/>
      <c r="AEW9" s="172"/>
      <c r="AEX9" s="172"/>
      <c r="AEY9" s="172"/>
      <c r="AEZ9" s="172"/>
      <c r="AFA9" s="172"/>
      <c r="AFB9" s="172"/>
      <c r="AFC9" s="172"/>
      <c r="AFD9" s="172"/>
      <c r="AFE9" s="172"/>
      <c r="AFF9" s="172"/>
      <c r="AFG9" s="172"/>
      <c r="AFH9" s="172"/>
      <c r="AFI9" s="172"/>
      <c r="AFJ9" s="172"/>
      <c r="AFK9" s="172"/>
      <c r="AFL9" s="172"/>
      <c r="AFM9" s="172"/>
      <c r="AFN9" s="172"/>
      <c r="AFO9" s="172"/>
      <c r="AFP9" s="172"/>
      <c r="AFQ9" s="172"/>
      <c r="AFR9" s="172"/>
      <c r="AFS9" s="172"/>
      <c r="AFT9" s="172"/>
      <c r="AFU9" s="172"/>
      <c r="AFV9" s="172"/>
      <c r="AFW9" s="172"/>
      <c r="AFX9" s="172"/>
      <c r="AFY9" s="172"/>
      <c r="AFZ9" s="172"/>
      <c r="AGA9" s="172"/>
      <c r="AGB9" s="172"/>
      <c r="AGC9" s="172"/>
      <c r="AGD9" s="172"/>
      <c r="AGE9" s="172"/>
      <c r="AGF9" s="172"/>
      <c r="AGG9" s="172"/>
      <c r="AGH9" s="172"/>
      <c r="AGI9" s="172"/>
      <c r="AGJ9" s="172"/>
      <c r="AGK9" s="172"/>
      <c r="AGL9" s="172"/>
      <c r="AGM9" s="172"/>
      <c r="AGN9" s="172"/>
      <c r="AGO9" s="172"/>
      <c r="AGP9" s="172"/>
      <c r="AGQ9" s="172"/>
      <c r="AGR9" s="172"/>
      <c r="AGS9" s="172"/>
      <c r="AGT9" s="172"/>
      <c r="AGU9" s="172"/>
      <c r="AGV9" s="172"/>
      <c r="AGW9" s="172"/>
      <c r="AGX9" s="172"/>
      <c r="AGY9" s="172"/>
      <c r="AGZ9" s="172"/>
      <c r="AHA9" s="172"/>
      <c r="AHB9" s="172"/>
      <c r="AHC9" s="172"/>
      <c r="AHD9" s="172"/>
      <c r="AHE9" s="172"/>
      <c r="AHF9" s="172"/>
      <c r="AHG9" s="172"/>
      <c r="AHH9" s="172"/>
      <c r="AHI9" s="172"/>
      <c r="AHJ9" s="172"/>
      <c r="AHK9" s="172"/>
      <c r="AHL9" s="172"/>
      <c r="AHM9" s="172"/>
      <c r="AHN9" s="172"/>
      <c r="AHO9" s="172"/>
      <c r="AHP9" s="172"/>
      <c r="AHQ9" s="172"/>
      <c r="AHR9" s="172"/>
      <c r="AHS9" s="172"/>
      <c r="AHT9" s="172"/>
      <c r="AHU9" s="172"/>
      <c r="AHV9" s="172"/>
      <c r="AHW9" s="172"/>
      <c r="AHX9" s="172"/>
      <c r="AHY9" s="172"/>
      <c r="AHZ9" s="172"/>
      <c r="AIA9" s="172"/>
      <c r="AIB9" s="172"/>
      <c r="AIC9" s="172"/>
      <c r="AID9" s="172"/>
      <c r="AIE9" s="172"/>
      <c r="AIF9" s="172"/>
      <c r="AIG9" s="172"/>
      <c r="AIH9" s="172"/>
      <c r="AII9" s="172"/>
      <c r="AIJ9" s="172"/>
      <c r="AIK9" s="172"/>
      <c r="AIL9" s="172"/>
      <c r="AIM9" s="172"/>
      <c r="AIN9" s="172"/>
      <c r="AIO9" s="172"/>
      <c r="AIP9" s="172"/>
      <c r="AIQ9" s="172"/>
      <c r="AIR9" s="172"/>
      <c r="AIS9" s="172"/>
      <c r="AIT9" s="172"/>
      <c r="AIU9" s="172"/>
      <c r="AIV9" s="172"/>
      <c r="AIW9" s="172"/>
      <c r="AIX9" s="172"/>
      <c r="AIY9" s="172"/>
      <c r="AIZ9" s="172"/>
      <c r="AJA9" s="172"/>
      <c r="AJB9" s="172"/>
      <c r="AJC9" s="172"/>
      <c r="AJD9" s="172"/>
      <c r="AJE9" s="172"/>
      <c r="AJF9" s="172"/>
      <c r="AJG9" s="172"/>
      <c r="AJH9" s="172"/>
      <c r="AJI9" s="172"/>
      <c r="AJJ9" s="172"/>
      <c r="AJK9" s="172"/>
      <c r="AJL9" s="172"/>
      <c r="AJM9" s="172"/>
      <c r="AJN9" s="172"/>
      <c r="AJO9" s="172"/>
      <c r="AJP9" s="172"/>
      <c r="AJQ9" s="172"/>
      <c r="AJR9" s="172"/>
      <c r="AJS9" s="172"/>
      <c r="AJT9" s="172"/>
      <c r="AJU9" s="172"/>
      <c r="AJV9" s="172"/>
      <c r="AJW9" s="172"/>
      <c r="AJX9" s="172"/>
      <c r="AJY9" s="172"/>
      <c r="AJZ9" s="172"/>
      <c r="AKA9" s="172"/>
      <c r="AKB9" s="172"/>
      <c r="AKC9" s="172"/>
      <c r="AKD9" s="172"/>
      <c r="AKE9" s="172"/>
      <c r="AKF9" s="172"/>
      <c r="AKG9" s="172"/>
      <c r="AKH9" s="172"/>
      <c r="AKI9" s="172"/>
      <c r="AKJ9" s="172"/>
      <c r="AKK9" s="172"/>
      <c r="AKL9" s="172"/>
      <c r="AKM9" s="172"/>
      <c r="AKN9" s="172"/>
      <c r="AKO9" s="172"/>
      <c r="AKP9" s="172"/>
      <c r="AKQ9" s="172"/>
      <c r="AKR9" s="172"/>
      <c r="AKS9" s="172"/>
      <c r="AKT9" s="172"/>
      <c r="AKU9" s="172"/>
      <c r="AKV9" s="172"/>
      <c r="AKW9" s="172"/>
      <c r="AKX9" s="172"/>
      <c r="AKY9" s="172"/>
      <c r="AKZ9" s="172"/>
      <c r="ALA9" s="172"/>
      <c r="ALB9" s="172"/>
      <c r="ALC9" s="172"/>
      <c r="ALD9" s="172"/>
      <c r="ALE9" s="172"/>
      <c r="ALF9" s="172"/>
      <c r="ALG9" s="172"/>
      <c r="ALH9" s="172"/>
      <c r="ALI9" s="172"/>
      <c r="ALJ9" s="172"/>
      <c r="ALK9" s="172"/>
      <c r="ALL9" s="172"/>
      <c r="ALM9" s="172"/>
      <c r="ALN9" s="172"/>
      <c r="ALO9" s="172"/>
      <c r="ALP9" s="172"/>
      <c r="ALQ9" s="172"/>
      <c r="ALR9" s="172"/>
      <c r="ALS9" s="172"/>
      <c r="ALT9" s="172"/>
      <c r="ALU9" s="172"/>
      <c r="ALV9" s="172"/>
      <c r="ALW9" s="172"/>
      <c r="ALX9" s="172"/>
      <c r="ALY9" s="172"/>
      <c r="ALZ9" s="172"/>
      <c r="AMA9" s="172"/>
      <c r="AMB9" s="172"/>
      <c r="AMC9" s="172"/>
      <c r="AMD9" s="172"/>
      <c r="AME9" s="172"/>
      <c r="AMF9" s="172"/>
      <c r="AMG9" s="172"/>
      <c r="AMH9" s="172"/>
      <c r="AMI9" s="172"/>
      <c r="AMJ9" s="172"/>
      <c r="AMK9" s="172"/>
      <c r="AML9" s="172"/>
      <c r="AMM9" s="172"/>
      <c r="AMN9" s="172"/>
      <c r="AMO9" s="172"/>
      <c r="AMP9" s="172"/>
      <c r="AMQ9" s="172"/>
      <c r="AMR9" s="172"/>
      <c r="AMS9" s="172"/>
      <c r="AMT9" s="172"/>
      <c r="AMU9" s="172"/>
      <c r="AMV9" s="172"/>
      <c r="AMW9" s="172"/>
      <c r="AMX9" s="172"/>
      <c r="AMY9" s="172"/>
      <c r="AMZ9" s="172"/>
      <c r="ANA9" s="172"/>
      <c r="ANB9" s="172"/>
      <c r="ANC9" s="172"/>
      <c r="AND9" s="172"/>
      <c r="ANE9" s="172"/>
      <c r="ANF9" s="172"/>
      <c r="ANG9" s="172"/>
      <c r="ANH9" s="172"/>
      <c r="ANI9" s="172"/>
      <c r="ANJ9" s="172"/>
      <c r="ANK9" s="172"/>
      <c r="ANL9" s="172"/>
      <c r="ANM9" s="172"/>
      <c r="ANN9" s="172"/>
      <c r="ANO9" s="172"/>
      <c r="ANP9" s="172"/>
      <c r="ANQ9" s="172"/>
      <c r="ANR9" s="172"/>
      <c r="ANS9" s="172"/>
      <c r="ANT9" s="172"/>
      <c r="ANU9" s="172"/>
      <c r="ANV9" s="172"/>
      <c r="ANW9" s="172"/>
      <c r="ANX9" s="172"/>
      <c r="ANY9" s="172"/>
      <c r="ANZ9" s="172"/>
      <c r="AOA9" s="172"/>
      <c r="AOB9" s="172"/>
      <c r="AOC9" s="172"/>
      <c r="AOD9" s="172"/>
      <c r="AOE9" s="172"/>
      <c r="AOF9" s="172"/>
      <c r="AOG9" s="172"/>
      <c r="AOH9" s="172"/>
      <c r="AOI9" s="172"/>
      <c r="AOJ9" s="172"/>
      <c r="AOK9" s="172"/>
      <c r="AOL9" s="172"/>
      <c r="AOM9" s="172"/>
      <c r="AON9" s="172"/>
      <c r="AOO9" s="172"/>
      <c r="AOP9" s="172"/>
      <c r="AOQ9" s="172"/>
      <c r="AOR9" s="172"/>
      <c r="AOS9" s="172"/>
      <c r="AOT9" s="172"/>
      <c r="AOU9" s="172"/>
      <c r="AOV9" s="172"/>
      <c r="AOW9" s="172"/>
      <c r="AOX9" s="172"/>
      <c r="AOY9" s="172"/>
      <c r="AOZ9" s="172"/>
      <c r="APA9" s="172"/>
      <c r="APB9" s="172"/>
      <c r="APC9" s="172"/>
      <c r="APD9" s="172"/>
      <c r="APE9" s="172"/>
      <c r="APF9" s="172"/>
      <c r="APG9" s="172"/>
      <c r="APH9" s="172"/>
      <c r="API9" s="172"/>
      <c r="APJ9" s="172"/>
      <c r="APK9" s="172"/>
      <c r="APL9" s="172"/>
      <c r="APM9" s="172"/>
      <c r="APN9" s="172"/>
      <c r="APO9" s="172"/>
      <c r="APP9" s="172"/>
      <c r="APQ9" s="172"/>
      <c r="APR9" s="172"/>
      <c r="APS9" s="172"/>
      <c r="APT9" s="172"/>
      <c r="APU9" s="172"/>
      <c r="APV9" s="172"/>
      <c r="APW9" s="172"/>
      <c r="APX9" s="172"/>
      <c r="APY9" s="172"/>
      <c r="APZ9" s="172"/>
      <c r="AQA9" s="172"/>
      <c r="AQB9" s="172"/>
      <c r="AQC9" s="172"/>
      <c r="AQD9" s="172"/>
      <c r="AQE9" s="172"/>
      <c r="AQF9" s="172"/>
      <c r="AQG9" s="172"/>
      <c r="AQH9" s="172"/>
      <c r="AQI9" s="172"/>
      <c r="AQJ9" s="172"/>
      <c r="AQK9" s="172"/>
      <c r="AQL9" s="172"/>
      <c r="AQM9" s="172"/>
      <c r="AQN9" s="172"/>
      <c r="AQO9" s="172"/>
      <c r="AQP9" s="172"/>
      <c r="AQQ9" s="172"/>
      <c r="AQR9" s="172"/>
      <c r="AQS9" s="172"/>
      <c r="AQT9" s="172"/>
      <c r="AQU9" s="172"/>
      <c r="AQV9" s="172"/>
      <c r="AQW9" s="172"/>
      <c r="AQX9" s="172"/>
      <c r="AQY9" s="172"/>
      <c r="AQZ9" s="172"/>
      <c r="ARA9" s="172"/>
      <c r="ARB9" s="172"/>
      <c r="ARC9" s="172"/>
      <c r="ARD9" s="172"/>
      <c r="ARE9" s="172"/>
      <c r="ARF9" s="172"/>
      <c r="ARG9" s="172"/>
      <c r="ARH9" s="172"/>
      <c r="ARI9" s="172"/>
      <c r="ARJ9" s="172"/>
      <c r="ARK9" s="172"/>
      <c r="ARL9" s="172"/>
      <c r="ARM9" s="172"/>
      <c r="ARN9" s="172"/>
      <c r="ARO9" s="172"/>
      <c r="ARP9" s="172"/>
      <c r="ARQ9" s="172"/>
      <c r="ARR9" s="172"/>
      <c r="ARS9" s="172"/>
      <c r="ART9" s="172"/>
      <c r="ARU9" s="172"/>
      <c r="ARV9" s="172"/>
      <c r="ARW9" s="172"/>
      <c r="ARX9" s="172"/>
      <c r="ARY9" s="172"/>
      <c r="ARZ9" s="172"/>
      <c r="ASA9" s="172"/>
      <c r="ASB9" s="172"/>
      <c r="ASC9" s="172"/>
      <c r="ASD9" s="172"/>
      <c r="ASE9" s="172"/>
      <c r="ASF9" s="172"/>
      <c r="ASG9" s="172"/>
      <c r="ASH9" s="172"/>
      <c r="ASI9" s="172"/>
      <c r="ASJ9" s="172"/>
      <c r="ASK9" s="172"/>
      <c r="ASL9" s="172"/>
      <c r="ASM9" s="172"/>
      <c r="ASN9" s="172"/>
      <c r="ASO9" s="172"/>
      <c r="ASP9" s="172"/>
      <c r="ASQ9" s="172"/>
      <c r="ASR9" s="172"/>
      <c r="ASS9" s="172"/>
      <c r="AST9" s="172"/>
      <c r="ASU9" s="172"/>
      <c r="ASV9" s="172"/>
      <c r="ASW9" s="172"/>
      <c r="ASX9" s="172"/>
      <c r="ASY9" s="172"/>
      <c r="ASZ9" s="172"/>
      <c r="ATA9" s="172"/>
      <c r="ATB9" s="172"/>
      <c r="ATC9" s="172"/>
      <c r="ATD9" s="172"/>
      <c r="ATE9" s="172"/>
      <c r="ATF9" s="172"/>
      <c r="ATG9" s="172"/>
      <c r="ATH9" s="172"/>
      <c r="ATI9" s="172"/>
      <c r="ATJ9" s="172"/>
      <c r="ATK9" s="172"/>
      <c r="ATL9" s="172"/>
      <c r="ATM9" s="172"/>
      <c r="ATN9" s="172"/>
      <c r="ATO9" s="172"/>
      <c r="ATP9" s="172"/>
      <c r="ATQ9" s="172"/>
      <c r="ATR9" s="172"/>
      <c r="ATS9" s="172"/>
      <c r="ATT9" s="172"/>
      <c r="ATU9" s="172"/>
      <c r="ATV9" s="172"/>
      <c r="ATW9" s="172"/>
      <c r="ATX9" s="172"/>
      <c r="ATY9" s="172"/>
      <c r="ATZ9" s="172"/>
      <c r="AUA9" s="172"/>
      <c r="AUB9" s="172"/>
      <c r="AUC9" s="172"/>
      <c r="AUD9" s="172"/>
      <c r="AUE9" s="172"/>
      <c r="AUF9" s="172"/>
      <c r="AUG9" s="172"/>
      <c r="AUH9" s="172"/>
      <c r="AUI9" s="172"/>
      <c r="AUJ9" s="172"/>
      <c r="AUK9" s="172"/>
      <c r="AUL9" s="172"/>
      <c r="AUM9" s="172"/>
      <c r="AUN9" s="172"/>
      <c r="AUO9" s="172"/>
      <c r="AUP9" s="172"/>
      <c r="AUQ9" s="172"/>
      <c r="AUR9" s="172"/>
      <c r="AUS9" s="172"/>
      <c r="AUT9" s="172"/>
      <c r="AUU9" s="172"/>
      <c r="AUV9" s="172"/>
      <c r="AUW9" s="172"/>
      <c r="AUX9" s="172"/>
      <c r="AUY9" s="172"/>
      <c r="AUZ9" s="172"/>
      <c r="AVA9" s="172"/>
      <c r="AVB9" s="172"/>
      <c r="AVC9" s="172"/>
      <c r="AVD9" s="172"/>
      <c r="AVE9" s="172"/>
      <c r="AVF9" s="172"/>
      <c r="AVG9" s="172"/>
      <c r="AVH9" s="172"/>
      <c r="AVI9" s="172"/>
      <c r="AVJ9" s="172"/>
      <c r="AVK9" s="172"/>
      <c r="AVL9" s="172"/>
      <c r="AVM9" s="172"/>
      <c r="AVN9" s="172"/>
      <c r="AVO9" s="172"/>
      <c r="AVP9" s="172"/>
      <c r="AVQ9" s="172"/>
      <c r="AVR9" s="172"/>
      <c r="AVS9" s="172"/>
      <c r="AVT9" s="172"/>
      <c r="AVU9" s="172"/>
      <c r="AVV9" s="172"/>
      <c r="AVW9" s="172"/>
      <c r="AVX9" s="172"/>
      <c r="AVY9" s="172"/>
      <c r="AVZ9" s="172"/>
      <c r="AWA9" s="172"/>
      <c r="AWB9" s="172"/>
      <c r="AWC9" s="172"/>
      <c r="AWD9" s="172"/>
      <c r="AWE9" s="172"/>
      <c r="AWF9" s="172"/>
      <c r="AWG9" s="172"/>
      <c r="AWH9" s="172"/>
      <c r="AWI9" s="172"/>
      <c r="AWJ9" s="172"/>
      <c r="AWK9" s="172"/>
      <c r="AWL9" s="172"/>
      <c r="AWM9" s="172"/>
      <c r="AWN9" s="172"/>
      <c r="AWO9" s="172"/>
      <c r="AWP9" s="172"/>
      <c r="AWQ9" s="172"/>
      <c r="AWR9" s="172"/>
      <c r="AWS9" s="172"/>
      <c r="AWT9" s="172"/>
      <c r="AWU9" s="172"/>
      <c r="AWV9" s="172"/>
      <c r="AWW9" s="172"/>
      <c r="AWX9" s="172"/>
      <c r="AWY9" s="172"/>
      <c r="AWZ9" s="172"/>
      <c r="AXA9" s="172"/>
      <c r="AXB9" s="172"/>
      <c r="AXC9" s="172"/>
      <c r="AXD9" s="172"/>
      <c r="AXE9" s="172"/>
      <c r="AXF9" s="172"/>
      <c r="AXG9" s="172"/>
      <c r="AXH9" s="172"/>
      <c r="AXI9" s="172"/>
      <c r="AXJ9" s="172"/>
      <c r="AXK9" s="172"/>
      <c r="AXL9" s="172"/>
      <c r="AXM9" s="172"/>
      <c r="AXN9" s="172"/>
      <c r="AXO9" s="172"/>
      <c r="AXP9" s="172"/>
      <c r="AXQ9" s="172"/>
      <c r="AXR9" s="172"/>
      <c r="AXS9" s="172"/>
      <c r="AXT9" s="172"/>
      <c r="AXU9" s="172"/>
      <c r="AXV9" s="172"/>
      <c r="AXW9" s="172"/>
      <c r="AXX9" s="172"/>
      <c r="AXY9" s="172"/>
      <c r="AXZ9" s="172"/>
      <c r="AYA9" s="172"/>
      <c r="AYB9" s="172"/>
      <c r="AYC9" s="172"/>
      <c r="AYD9" s="172"/>
      <c r="AYE9" s="172"/>
      <c r="AYF9" s="172"/>
      <c r="AYG9" s="172"/>
      <c r="AYH9" s="172"/>
      <c r="AYI9" s="172"/>
      <c r="AYJ9" s="172"/>
      <c r="AYK9" s="172"/>
      <c r="AYL9" s="172"/>
      <c r="AYM9" s="172"/>
      <c r="AYN9" s="172"/>
      <c r="AYO9" s="172"/>
      <c r="AYP9" s="172"/>
      <c r="AYQ9" s="172"/>
      <c r="AYR9" s="172"/>
      <c r="AYS9" s="172"/>
      <c r="AYT9" s="172"/>
      <c r="AYU9" s="172"/>
      <c r="AYV9" s="172"/>
      <c r="AYW9" s="172"/>
      <c r="AYX9" s="172"/>
      <c r="AYY9" s="172"/>
      <c r="AYZ9" s="172"/>
      <c r="AZA9" s="172"/>
      <c r="AZB9" s="172"/>
      <c r="AZC9" s="172"/>
      <c r="AZD9" s="172"/>
      <c r="AZE9" s="172"/>
      <c r="AZF9" s="172"/>
      <c r="AZG9" s="172"/>
      <c r="AZH9" s="172"/>
      <c r="AZI9" s="172"/>
      <c r="AZJ9" s="172"/>
      <c r="AZK9" s="172"/>
      <c r="AZL9" s="172"/>
      <c r="AZM9" s="172"/>
      <c r="AZN9" s="172"/>
      <c r="AZO9" s="172"/>
      <c r="AZP9" s="172"/>
      <c r="AZQ9" s="172"/>
      <c r="AZR9" s="172"/>
      <c r="AZS9" s="172"/>
      <c r="AZT9" s="172"/>
      <c r="AZU9" s="172"/>
      <c r="AZV9" s="172"/>
      <c r="AZW9" s="172"/>
      <c r="AZX9" s="172"/>
      <c r="AZY9" s="172"/>
      <c r="AZZ9" s="172"/>
      <c r="BAA9" s="172"/>
      <c r="BAB9" s="172"/>
      <c r="BAC9" s="172"/>
      <c r="BAD9" s="172"/>
      <c r="BAE9" s="172"/>
      <c r="BAF9" s="172"/>
      <c r="BAG9" s="172"/>
      <c r="BAH9" s="172"/>
      <c r="BAI9" s="172"/>
      <c r="BAJ9" s="172"/>
      <c r="BAK9" s="172"/>
      <c r="BAL9" s="172"/>
      <c r="BAM9" s="172"/>
      <c r="BAN9" s="172"/>
      <c r="BAO9" s="172"/>
      <c r="BAP9" s="172"/>
      <c r="BAQ9" s="172"/>
      <c r="BAR9" s="172"/>
      <c r="BAS9" s="172"/>
      <c r="BAT9" s="172"/>
      <c r="BAU9" s="172"/>
      <c r="BAV9" s="172"/>
      <c r="BAW9" s="172"/>
      <c r="BAX9" s="172"/>
      <c r="BAY9" s="172"/>
      <c r="BAZ9" s="172"/>
      <c r="BBA9" s="172"/>
      <c r="BBB9" s="172"/>
      <c r="BBC9" s="172"/>
      <c r="BBD9" s="172"/>
      <c r="BBE9" s="172"/>
      <c r="BBF9" s="172"/>
      <c r="BBG9" s="172"/>
      <c r="BBH9" s="172"/>
      <c r="BBI9" s="172"/>
      <c r="BBJ9" s="172"/>
      <c r="BBK9" s="172"/>
      <c r="BBL9" s="172"/>
      <c r="BBM9" s="172"/>
      <c r="BBN9" s="172"/>
      <c r="BBO9" s="172"/>
      <c r="BBP9" s="172"/>
      <c r="BBQ9" s="172"/>
      <c r="BBR9" s="172"/>
      <c r="BBS9" s="172"/>
      <c r="BBT9" s="172"/>
      <c r="BBU9" s="172"/>
      <c r="BBV9" s="172"/>
      <c r="BBW9" s="172"/>
      <c r="BBX9" s="172"/>
      <c r="BBY9" s="172"/>
      <c r="BBZ9" s="172"/>
      <c r="BCA9" s="172"/>
      <c r="BCB9" s="172"/>
      <c r="BCC9" s="172"/>
      <c r="BCD9" s="172"/>
      <c r="BCE9" s="172"/>
      <c r="BCF9" s="172"/>
      <c r="BCG9" s="172"/>
      <c r="BCH9" s="172"/>
      <c r="BCI9" s="172"/>
      <c r="BCJ9" s="172"/>
      <c r="BCK9" s="172"/>
      <c r="BCL9" s="172"/>
      <c r="BCM9" s="172"/>
      <c r="BCN9" s="172"/>
      <c r="BCO9" s="172"/>
      <c r="BCP9" s="172"/>
      <c r="BCQ9" s="172"/>
      <c r="BCR9" s="172"/>
      <c r="BCS9" s="172"/>
      <c r="BCT9" s="172"/>
      <c r="BCU9" s="172"/>
      <c r="BCV9" s="172"/>
      <c r="BCW9" s="172"/>
      <c r="BCX9" s="172"/>
      <c r="BCY9" s="172"/>
      <c r="BCZ9" s="172"/>
      <c r="BDA9" s="172"/>
      <c r="BDB9" s="172"/>
      <c r="BDC9" s="172"/>
      <c r="BDD9" s="172"/>
      <c r="BDE9" s="172"/>
      <c r="BDF9" s="172"/>
      <c r="BDG9" s="172"/>
      <c r="BDH9" s="172"/>
      <c r="BDI9" s="172"/>
      <c r="BDJ9" s="172"/>
      <c r="BDK9" s="172"/>
      <c r="BDL9" s="172"/>
      <c r="BDM9" s="172"/>
      <c r="BDN9" s="172"/>
      <c r="BDO9" s="172"/>
      <c r="BDP9" s="172"/>
      <c r="BDQ9" s="172"/>
      <c r="BDR9" s="172"/>
      <c r="BDS9" s="172"/>
      <c r="BDT9" s="172"/>
      <c r="BDU9" s="172"/>
      <c r="BDV9" s="172"/>
      <c r="BDW9" s="172"/>
      <c r="BDX9" s="172"/>
      <c r="BDY9" s="172"/>
      <c r="BDZ9" s="172"/>
      <c r="BEA9" s="172"/>
      <c r="BEB9" s="172"/>
      <c r="BEC9" s="172"/>
      <c r="BED9" s="172"/>
      <c r="BEE9" s="172"/>
      <c r="BEF9" s="172"/>
      <c r="BEG9" s="172"/>
      <c r="BEH9" s="172"/>
      <c r="BEI9" s="172"/>
      <c r="BEJ9" s="172"/>
      <c r="BEK9" s="172"/>
      <c r="BEL9" s="172"/>
      <c r="BEM9" s="172"/>
      <c r="BEN9" s="172"/>
      <c r="BEO9" s="172"/>
      <c r="BEP9" s="172"/>
      <c r="BEQ9" s="172"/>
      <c r="BER9" s="172"/>
      <c r="BES9" s="172"/>
      <c r="BET9" s="172"/>
      <c r="BEU9" s="172"/>
      <c r="BEV9" s="172"/>
      <c r="BEW9" s="172"/>
      <c r="BEX9" s="172"/>
      <c r="BEY9" s="172"/>
      <c r="BEZ9" s="172"/>
      <c r="BFA9" s="172"/>
      <c r="BFB9" s="172"/>
      <c r="BFC9" s="172"/>
      <c r="BFD9" s="172"/>
      <c r="BFE9" s="172"/>
      <c r="BFF9" s="172"/>
      <c r="BFG9" s="172"/>
      <c r="BFH9" s="172"/>
      <c r="BFI9" s="172"/>
      <c r="BFJ9" s="172"/>
      <c r="BFK9" s="172"/>
      <c r="BFL9" s="172"/>
      <c r="BFM9" s="172"/>
      <c r="BFN9" s="172"/>
      <c r="BFO9" s="172"/>
      <c r="BFP9" s="172"/>
      <c r="BFQ9" s="172"/>
      <c r="BFR9" s="172"/>
      <c r="BFS9" s="172"/>
      <c r="BFT9" s="172"/>
      <c r="BFU9" s="172"/>
      <c r="BFV9" s="172"/>
      <c r="BFW9" s="172"/>
      <c r="BFX9" s="172"/>
      <c r="BFY9" s="172"/>
      <c r="BFZ9" s="172"/>
      <c r="BGA9" s="172"/>
      <c r="BGB9" s="172"/>
      <c r="BGC9" s="172"/>
      <c r="BGD9" s="172"/>
      <c r="BGE9" s="172"/>
      <c r="BGF9" s="172"/>
      <c r="BGG9" s="172"/>
      <c r="BGH9" s="172"/>
      <c r="BGI9" s="172"/>
      <c r="BGJ9" s="172"/>
      <c r="BGK9" s="172"/>
      <c r="BGL9" s="172"/>
      <c r="BGM9" s="172"/>
      <c r="BGN9" s="172"/>
      <c r="BGO9" s="172"/>
      <c r="BGP9" s="172"/>
      <c r="BGQ9" s="172"/>
      <c r="BGR9" s="172"/>
      <c r="BGS9" s="172"/>
      <c r="BGT9" s="172"/>
      <c r="BGU9" s="172"/>
      <c r="BGV9" s="172"/>
      <c r="BGW9" s="172"/>
      <c r="BGX9" s="172"/>
      <c r="BGY9" s="172"/>
      <c r="BGZ9" s="172"/>
      <c r="BHA9" s="172"/>
      <c r="BHB9" s="172"/>
      <c r="BHC9" s="172"/>
      <c r="BHD9" s="172"/>
      <c r="BHE9" s="172"/>
      <c r="BHF9" s="172"/>
      <c r="BHG9" s="172"/>
      <c r="BHH9" s="172"/>
      <c r="BHI9" s="172"/>
      <c r="BHJ9" s="172"/>
      <c r="BHK9" s="172"/>
      <c r="BHL9" s="172"/>
      <c r="BHM9" s="172"/>
      <c r="BHN9" s="172"/>
      <c r="BHO9" s="172"/>
      <c r="BHP9" s="172"/>
      <c r="BHQ9" s="172"/>
      <c r="BHR9" s="172"/>
      <c r="BHS9" s="172"/>
      <c r="BHT9" s="172"/>
      <c r="BHU9" s="172"/>
      <c r="BHV9" s="172"/>
      <c r="BHW9" s="172"/>
      <c r="BHX9" s="172"/>
      <c r="BHY9" s="172"/>
      <c r="BHZ9" s="172"/>
      <c r="BIA9" s="172"/>
      <c r="BIB9" s="172"/>
      <c r="BIC9" s="172"/>
      <c r="BID9" s="172"/>
      <c r="BIE9" s="172"/>
      <c r="BIF9" s="172"/>
      <c r="BIG9" s="172"/>
      <c r="BIH9" s="172"/>
      <c r="BII9" s="172"/>
      <c r="BIJ9" s="172"/>
      <c r="BIK9" s="172"/>
      <c r="BIL9" s="172"/>
      <c r="BIM9" s="172"/>
      <c r="BIN9" s="172"/>
      <c r="BIO9" s="172"/>
      <c r="BIP9" s="172"/>
      <c r="BIQ9" s="172"/>
      <c r="BIR9" s="172"/>
      <c r="BIS9" s="172"/>
      <c r="BIT9" s="172"/>
      <c r="BIU9" s="172"/>
      <c r="BIV9" s="172"/>
      <c r="BIW9" s="172"/>
      <c r="BIX9" s="172"/>
      <c r="BIY9" s="172"/>
      <c r="BIZ9" s="172"/>
      <c r="BJA9" s="172"/>
      <c r="BJB9" s="172"/>
      <c r="BJC9" s="172"/>
      <c r="BJD9" s="172"/>
      <c r="BJE9" s="172"/>
      <c r="BJF9" s="172"/>
      <c r="BJG9" s="172"/>
      <c r="BJH9" s="172"/>
      <c r="BJI9" s="172"/>
      <c r="BJJ9" s="172"/>
      <c r="BJK9" s="172"/>
      <c r="BJL9" s="172"/>
      <c r="BJM9" s="172"/>
      <c r="BJN9" s="172"/>
      <c r="BJO9" s="172"/>
      <c r="BJP9" s="172"/>
      <c r="BJQ9" s="172"/>
      <c r="BJR9" s="172"/>
      <c r="BJS9" s="172"/>
      <c r="BJT9" s="172"/>
      <c r="BJU9" s="172"/>
      <c r="BJV9" s="172"/>
      <c r="BJW9" s="172"/>
      <c r="BJX9" s="172"/>
      <c r="BJY9" s="172"/>
      <c r="BJZ9" s="172"/>
      <c r="BKA9" s="172"/>
      <c r="BKB9" s="172"/>
      <c r="BKC9" s="172"/>
      <c r="BKD9" s="172"/>
      <c r="BKE9" s="172"/>
      <c r="BKF9" s="172"/>
      <c r="BKG9" s="172"/>
      <c r="BKH9" s="172"/>
      <c r="BKI9" s="172"/>
      <c r="BKJ9" s="172"/>
      <c r="BKK9" s="172"/>
      <c r="BKL9" s="172"/>
      <c r="BKM9" s="172"/>
      <c r="BKN9" s="172"/>
      <c r="BKO9" s="172"/>
      <c r="BKP9" s="172"/>
      <c r="BKQ9" s="172"/>
      <c r="BKR9" s="172"/>
      <c r="BKS9" s="172"/>
      <c r="BKT9" s="172"/>
      <c r="BKU9" s="172"/>
      <c r="BKV9" s="172"/>
      <c r="BKW9" s="172"/>
      <c r="BKX9" s="172"/>
      <c r="BKY9" s="172"/>
      <c r="BKZ9" s="172"/>
      <c r="BLA9" s="172"/>
      <c r="BLB9" s="172"/>
      <c r="BLC9" s="172"/>
      <c r="BLD9" s="172"/>
      <c r="BLE9" s="172"/>
      <c r="BLF9" s="172"/>
      <c r="BLG9" s="172"/>
      <c r="BLH9" s="172"/>
      <c r="BLI9" s="172"/>
      <c r="BLJ9" s="172"/>
      <c r="BLK9" s="172"/>
      <c r="BLL9" s="172"/>
      <c r="BLM9" s="172"/>
      <c r="BLN9" s="172"/>
      <c r="BLO9" s="172"/>
      <c r="BLP9" s="172"/>
      <c r="BLQ9" s="172"/>
      <c r="BLR9" s="172"/>
      <c r="BLS9" s="172"/>
      <c r="BLT9" s="172"/>
      <c r="BLU9" s="172"/>
      <c r="BLV9" s="172"/>
      <c r="BLW9" s="172"/>
      <c r="BLX9" s="172"/>
      <c r="BLY9" s="172"/>
      <c r="BLZ9" s="172"/>
      <c r="BMA9" s="172"/>
      <c r="BMB9" s="172"/>
      <c r="BMC9" s="172"/>
      <c r="BMD9" s="172"/>
      <c r="BME9" s="172"/>
      <c r="BMF9" s="172"/>
      <c r="BMG9" s="172"/>
      <c r="BMH9" s="172"/>
      <c r="BMI9" s="172"/>
      <c r="BMJ9" s="172"/>
      <c r="BMK9" s="172"/>
      <c r="BML9" s="172"/>
      <c r="BMM9" s="172"/>
      <c r="BMN9" s="172"/>
      <c r="BMO9" s="172"/>
      <c r="BMP9" s="172"/>
      <c r="BMQ9" s="172"/>
      <c r="BMR9" s="172"/>
      <c r="BMS9" s="172"/>
      <c r="BMT9" s="172"/>
      <c r="BMU9" s="172"/>
      <c r="BMV9" s="172"/>
      <c r="BMW9" s="172"/>
      <c r="BMX9" s="172"/>
      <c r="BMY9" s="172"/>
      <c r="BMZ9" s="172"/>
      <c r="BNA9" s="172"/>
      <c r="BNB9" s="172"/>
      <c r="BNC9" s="172"/>
      <c r="BND9" s="172"/>
      <c r="BNE9" s="172"/>
      <c r="BNF9" s="172"/>
      <c r="BNG9" s="172"/>
      <c r="BNH9" s="172"/>
      <c r="BNI9" s="172"/>
      <c r="BNJ9" s="172"/>
      <c r="BNK9" s="172"/>
      <c r="BNL9" s="172"/>
      <c r="BNM9" s="172"/>
      <c r="BNN9" s="172"/>
      <c r="BNO9" s="172"/>
      <c r="BNP9" s="172"/>
      <c r="BNQ9" s="172"/>
      <c r="BNR9" s="172"/>
      <c r="BNS9" s="172"/>
      <c r="BNT9" s="172"/>
      <c r="BNU9" s="172"/>
      <c r="BNV9" s="172"/>
      <c r="BNW9" s="172"/>
      <c r="BNX9" s="172"/>
      <c r="BNY9" s="172"/>
      <c r="BNZ9" s="172"/>
      <c r="BOA9" s="172"/>
      <c r="BOB9" s="172"/>
      <c r="BOC9" s="172"/>
      <c r="BOD9" s="172"/>
      <c r="BOE9" s="172"/>
      <c r="BOF9" s="172"/>
      <c r="BOG9" s="172"/>
      <c r="BOH9" s="172"/>
      <c r="BOI9" s="172"/>
      <c r="BOJ9" s="172"/>
      <c r="BOK9" s="172"/>
      <c r="BOL9" s="172"/>
      <c r="BOM9" s="172"/>
      <c r="BON9" s="172"/>
      <c r="BOO9" s="172"/>
      <c r="BOP9" s="172"/>
      <c r="BOQ9" s="172"/>
      <c r="BOR9" s="172"/>
      <c r="BOS9" s="172"/>
      <c r="BOT9" s="172"/>
      <c r="BOU9" s="172"/>
      <c r="BOV9" s="172"/>
      <c r="BOW9" s="172"/>
      <c r="BOX9" s="172"/>
      <c r="BOY9" s="172"/>
      <c r="BOZ9" s="172"/>
      <c r="BPA9" s="172"/>
      <c r="BPB9" s="172"/>
      <c r="BPC9" s="172"/>
      <c r="BPD9" s="172"/>
      <c r="BPE9" s="172"/>
      <c r="BPF9" s="172"/>
      <c r="BPG9" s="172"/>
      <c r="BPH9" s="172"/>
      <c r="BPI9" s="172"/>
      <c r="BPJ9" s="172"/>
      <c r="BPK9" s="172"/>
      <c r="BPL9" s="172"/>
      <c r="BPM9" s="172"/>
      <c r="BPN9" s="172"/>
      <c r="BPO9" s="172"/>
      <c r="BPP9" s="172"/>
      <c r="BPQ9" s="172"/>
      <c r="BPR9" s="172"/>
      <c r="BPS9" s="172"/>
      <c r="BPT9" s="172"/>
      <c r="BPU9" s="172"/>
      <c r="BPV9" s="172"/>
      <c r="BPW9" s="172"/>
      <c r="BPX9" s="172"/>
      <c r="BPY9" s="172"/>
      <c r="BPZ9" s="172"/>
      <c r="BQA9" s="172"/>
      <c r="BQB9" s="172"/>
      <c r="BQC9" s="172"/>
      <c r="BQD9" s="172"/>
      <c r="BQE9" s="172"/>
      <c r="BQF9" s="172"/>
      <c r="BQG9" s="172"/>
      <c r="BQH9" s="172"/>
      <c r="BQI9" s="172"/>
      <c r="BQJ9" s="172"/>
      <c r="BQK9" s="172"/>
      <c r="BQL9" s="172"/>
      <c r="BQM9" s="172"/>
      <c r="BQN9" s="172"/>
      <c r="BQO9" s="172"/>
      <c r="BQP9" s="172"/>
      <c r="BQQ9" s="172"/>
      <c r="BQR9" s="172"/>
      <c r="BQS9" s="172"/>
      <c r="BQT9" s="172"/>
      <c r="BQU9" s="172"/>
      <c r="BQV9" s="172"/>
      <c r="BQW9" s="172"/>
      <c r="BQX9" s="172"/>
      <c r="BQY9" s="172"/>
      <c r="BQZ9" s="172"/>
      <c r="BRA9" s="172"/>
      <c r="BRB9" s="172"/>
      <c r="BRC9" s="172"/>
      <c r="BRD9" s="172"/>
      <c r="BRE9" s="172"/>
      <c r="BRF9" s="172"/>
      <c r="BRG9" s="172"/>
      <c r="BRH9" s="172"/>
      <c r="BRI9" s="172"/>
      <c r="BRJ9" s="172"/>
      <c r="BRK9" s="172"/>
      <c r="BRL9" s="172"/>
      <c r="BRM9" s="172"/>
      <c r="BRN9" s="172"/>
      <c r="BRO9" s="172"/>
      <c r="BRP9" s="172"/>
      <c r="BRQ9" s="172"/>
      <c r="BRR9" s="172"/>
      <c r="BRS9" s="172"/>
      <c r="BRT9" s="172"/>
      <c r="BRU9" s="172"/>
      <c r="BRV9" s="172"/>
      <c r="BRW9" s="172"/>
      <c r="BRX9" s="172"/>
      <c r="BRY9" s="172"/>
      <c r="BRZ9" s="172"/>
      <c r="BSA9" s="172"/>
      <c r="BSB9" s="172"/>
      <c r="BSC9" s="172"/>
      <c r="BSD9" s="172"/>
      <c r="BSE9" s="172"/>
      <c r="BSF9" s="172"/>
      <c r="BSG9" s="172"/>
      <c r="BSH9" s="172"/>
      <c r="BSI9" s="172"/>
      <c r="BSJ9" s="172"/>
      <c r="BSK9" s="172"/>
      <c r="BSL9" s="172"/>
      <c r="BSM9" s="172"/>
      <c r="BSN9" s="172"/>
      <c r="BSO9" s="172"/>
      <c r="BSP9" s="172"/>
      <c r="BSQ9" s="172"/>
      <c r="BSR9" s="172"/>
      <c r="BSS9" s="172"/>
      <c r="BST9" s="172"/>
      <c r="BSU9" s="172"/>
      <c r="BSV9" s="172"/>
      <c r="BSW9" s="172"/>
      <c r="BSX9" s="172"/>
      <c r="BSY9" s="172"/>
      <c r="BSZ9" s="172"/>
      <c r="BTA9" s="172"/>
      <c r="BTB9" s="172"/>
      <c r="BTC9" s="172"/>
      <c r="BTD9" s="172"/>
      <c r="BTE9" s="172"/>
      <c r="BTF9" s="172"/>
      <c r="BTG9" s="172"/>
      <c r="BTH9" s="172"/>
      <c r="BTI9" s="172"/>
      <c r="BTJ9" s="172"/>
      <c r="BTK9" s="172"/>
      <c r="BTL9" s="172"/>
      <c r="BTM9" s="172"/>
      <c r="BTN9" s="172"/>
      <c r="BTO9" s="172"/>
      <c r="BTP9" s="172"/>
      <c r="BTQ9" s="172"/>
      <c r="BTR9" s="172"/>
      <c r="BTS9" s="172"/>
      <c r="BTT9" s="172"/>
      <c r="BTU9" s="172"/>
      <c r="BTV9" s="172"/>
      <c r="BTW9" s="172"/>
      <c r="BTX9" s="172"/>
      <c r="BTY9" s="172"/>
      <c r="BTZ9" s="172"/>
      <c r="BUA9" s="172"/>
      <c r="BUB9" s="172"/>
      <c r="BUC9" s="172"/>
      <c r="BUD9" s="172"/>
      <c r="BUE9" s="172"/>
      <c r="BUF9" s="172"/>
      <c r="BUG9" s="172"/>
      <c r="BUH9" s="172"/>
      <c r="BUI9" s="172"/>
      <c r="BUJ9" s="172"/>
      <c r="BUK9" s="172"/>
      <c r="BUL9" s="172"/>
      <c r="BUM9" s="172"/>
      <c r="BUN9" s="172"/>
      <c r="BUO9" s="172"/>
      <c r="BUP9" s="172"/>
      <c r="BUQ9" s="172"/>
      <c r="BUR9" s="172"/>
      <c r="BUS9" s="172"/>
      <c r="BUT9" s="172"/>
      <c r="BUU9" s="172"/>
      <c r="BUV9" s="172"/>
      <c r="BUW9" s="172"/>
      <c r="BUX9" s="172"/>
      <c r="BUY9" s="172"/>
      <c r="BUZ9" s="172"/>
      <c r="BVA9" s="172"/>
      <c r="BVB9" s="172"/>
      <c r="BVC9" s="172"/>
      <c r="BVD9" s="172"/>
      <c r="BVE9" s="172"/>
      <c r="BVF9" s="172"/>
      <c r="BVG9" s="172"/>
      <c r="BVH9" s="172"/>
      <c r="BVI9" s="172"/>
      <c r="BVJ9" s="172"/>
      <c r="BVK9" s="172"/>
      <c r="BVL9" s="172"/>
      <c r="BVM9" s="172"/>
      <c r="BVN9" s="172"/>
      <c r="BVO9" s="172"/>
      <c r="BVP9" s="172"/>
      <c r="BVQ9" s="172"/>
      <c r="BVR9" s="172"/>
      <c r="BVS9" s="172"/>
      <c r="BVT9" s="172"/>
      <c r="BVU9" s="172"/>
      <c r="BVV9" s="172"/>
      <c r="BVW9" s="172"/>
      <c r="BVX9" s="172"/>
      <c r="BVY9" s="172"/>
      <c r="BVZ9" s="172"/>
      <c r="BWA9" s="172"/>
      <c r="BWB9" s="172"/>
      <c r="BWC9" s="172"/>
      <c r="BWD9" s="172"/>
      <c r="BWE9" s="172"/>
      <c r="BWF9" s="172"/>
      <c r="BWG9" s="172"/>
      <c r="BWH9" s="172"/>
      <c r="BWI9" s="172"/>
      <c r="BWJ9" s="172"/>
      <c r="BWK9" s="172"/>
      <c r="BWL9" s="172"/>
      <c r="BWM9" s="172"/>
      <c r="BWN9" s="172"/>
      <c r="BWO9" s="172"/>
      <c r="BWP9" s="172"/>
      <c r="BWQ9" s="172"/>
      <c r="BWR9" s="172"/>
      <c r="BWS9" s="172"/>
      <c r="BWT9" s="172"/>
      <c r="BWU9" s="172"/>
      <c r="BWV9" s="172"/>
      <c r="BWW9" s="172"/>
      <c r="BWX9" s="172"/>
      <c r="BWY9" s="172"/>
      <c r="BWZ9" s="172"/>
      <c r="BXA9" s="172"/>
      <c r="BXB9" s="172"/>
      <c r="BXC9" s="172"/>
      <c r="BXD9" s="172"/>
      <c r="BXE9" s="172"/>
      <c r="BXF9" s="172"/>
      <c r="BXG9" s="172"/>
      <c r="BXH9" s="172"/>
      <c r="BXI9" s="172"/>
      <c r="BXJ9" s="172"/>
      <c r="BXK9" s="172"/>
      <c r="BXL9" s="172"/>
      <c r="BXM9" s="172"/>
      <c r="BXN9" s="172"/>
      <c r="BXO9" s="172"/>
      <c r="BXP9" s="172"/>
      <c r="BXQ9" s="172"/>
      <c r="BXR9" s="172"/>
      <c r="BXS9" s="172"/>
      <c r="BXT9" s="172"/>
      <c r="BXU9" s="172"/>
      <c r="BXV9" s="172"/>
      <c r="BXW9" s="172"/>
      <c r="BXX9" s="172"/>
      <c r="BXY9" s="172"/>
      <c r="BXZ9" s="172"/>
      <c r="BYA9" s="172"/>
      <c r="BYB9" s="172"/>
      <c r="BYC9" s="172"/>
      <c r="BYD9" s="172"/>
      <c r="BYE9" s="172"/>
      <c r="BYF9" s="172"/>
      <c r="BYG9" s="172"/>
      <c r="BYH9" s="172"/>
      <c r="BYI9" s="172"/>
      <c r="BYJ9" s="172"/>
      <c r="BYK9" s="172"/>
      <c r="BYL9" s="172"/>
      <c r="BYM9" s="172"/>
      <c r="BYN9" s="172"/>
      <c r="BYO9" s="172"/>
      <c r="BYP9" s="172"/>
      <c r="BYQ9" s="172"/>
      <c r="BYR9" s="172"/>
      <c r="BYS9" s="172"/>
      <c r="BYT9" s="172"/>
      <c r="BYU9" s="172"/>
      <c r="BYV9" s="172"/>
      <c r="BYW9" s="172"/>
      <c r="BYX9" s="172"/>
      <c r="BYY9" s="172"/>
      <c r="BYZ9" s="172"/>
      <c r="BZA9" s="172"/>
      <c r="BZB9" s="172"/>
      <c r="BZC9" s="172"/>
      <c r="BZD9" s="172"/>
      <c r="BZE9" s="172"/>
      <c r="BZF9" s="172"/>
      <c r="BZG9" s="172"/>
      <c r="BZH9" s="172"/>
      <c r="BZI9" s="172"/>
      <c r="BZJ9" s="172"/>
      <c r="BZK9" s="172"/>
      <c r="BZL9" s="172"/>
      <c r="BZM9" s="172"/>
      <c r="BZN9" s="172"/>
      <c r="BZO9" s="172"/>
      <c r="BZP9" s="172"/>
      <c r="BZQ9" s="172"/>
      <c r="BZR9" s="172"/>
      <c r="BZS9" s="172"/>
      <c r="BZT9" s="172"/>
      <c r="BZU9" s="172"/>
      <c r="BZV9" s="172"/>
      <c r="BZW9" s="172"/>
      <c r="BZX9" s="172"/>
      <c r="BZY9" s="172"/>
      <c r="BZZ9" s="172"/>
      <c r="CAA9" s="172"/>
      <c r="CAB9" s="172"/>
      <c r="CAC9" s="172"/>
      <c r="CAD9" s="172"/>
      <c r="CAE9" s="172"/>
      <c r="CAF9" s="172"/>
      <c r="CAG9" s="172"/>
      <c r="CAH9" s="172"/>
      <c r="CAI9" s="172"/>
      <c r="CAJ9" s="172"/>
      <c r="CAK9" s="172"/>
      <c r="CAL9" s="172"/>
      <c r="CAM9" s="172"/>
      <c r="CAN9" s="172"/>
      <c r="CAO9" s="172"/>
      <c r="CAP9" s="172"/>
      <c r="CAQ9" s="172"/>
      <c r="CAR9" s="172"/>
      <c r="CAS9" s="172"/>
      <c r="CAT9" s="172"/>
      <c r="CAU9" s="172"/>
      <c r="CAV9" s="172"/>
      <c r="CAW9" s="172"/>
      <c r="CAX9" s="172"/>
      <c r="CAY9" s="172"/>
      <c r="CAZ9" s="172"/>
      <c r="CBA9" s="172"/>
      <c r="CBB9" s="172"/>
      <c r="CBC9" s="172"/>
      <c r="CBD9" s="172"/>
      <c r="CBE9" s="172"/>
      <c r="CBF9" s="172"/>
      <c r="CBG9" s="172"/>
      <c r="CBH9" s="172"/>
      <c r="CBI9" s="172"/>
      <c r="CBJ9" s="172"/>
      <c r="CBK9" s="172"/>
      <c r="CBL9" s="172"/>
      <c r="CBM9" s="172"/>
      <c r="CBN9" s="172"/>
      <c r="CBO9" s="172"/>
      <c r="CBP9" s="172"/>
      <c r="CBQ9" s="172"/>
      <c r="CBR9" s="172"/>
      <c r="CBS9" s="172"/>
      <c r="CBT9" s="172"/>
      <c r="CBU9" s="172"/>
      <c r="CBV9" s="172"/>
      <c r="CBW9" s="172"/>
      <c r="CBX9" s="172"/>
      <c r="CBY9" s="172"/>
      <c r="CBZ9" s="172"/>
      <c r="CCA9" s="172"/>
      <c r="CCB9" s="172"/>
      <c r="CCC9" s="172"/>
      <c r="CCD9" s="172"/>
      <c r="CCE9" s="172"/>
      <c r="CCF9" s="172"/>
      <c r="CCG9" s="172"/>
      <c r="CCH9" s="172"/>
      <c r="CCI9" s="172"/>
      <c r="CCJ9" s="172"/>
      <c r="CCK9" s="172"/>
      <c r="CCL9" s="172"/>
      <c r="CCM9" s="172"/>
      <c r="CCN9" s="172"/>
      <c r="CCO9" s="172"/>
      <c r="CCP9" s="172"/>
      <c r="CCQ9" s="172"/>
      <c r="CCR9" s="172"/>
      <c r="CCS9" s="172"/>
      <c r="CCT9" s="172"/>
      <c r="CCU9" s="172"/>
      <c r="CCV9" s="172"/>
      <c r="CCW9" s="172"/>
      <c r="CCX9" s="172"/>
      <c r="CCY9" s="172"/>
      <c r="CCZ9" s="172"/>
      <c r="CDA9" s="172"/>
      <c r="CDB9" s="172"/>
      <c r="CDC9" s="172"/>
      <c r="CDD9" s="172"/>
      <c r="CDE9" s="172"/>
      <c r="CDF9" s="172"/>
      <c r="CDG9" s="172"/>
      <c r="CDH9" s="172"/>
      <c r="CDI9" s="172"/>
      <c r="CDJ9" s="172"/>
      <c r="CDK9" s="172"/>
      <c r="CDL9" s="172"/>
      <c r="CDM9" s="172"/>
      <c r="CDN9" s="172"/>
      <c r="CDO9" s="172"/>
      <c r="CDP9" s="172"/>
      <c r="CDQ9" s="172"/>
      <c r="CDR9" s="172"/>
      <c r="CDS9" s="172"/>
      <c r="CDT9" s="172"/>
      <c r="CDU9" s="172"/>
      <c r="CDV9" s="172"/>
      <c r="CDW9" s="172"/>
      <c r="CDX9" s="172"/>
      <c r="CDY9" s="172"/>
      <c r="CDZ9" s="172"/>
      <c r="CEA9" s="172"/>
      <c r="CEB9" s="172"/>
      <c r="CEC9" s="172"/>
      <c r="CED9" s="172"/>
      <c r="CEE9" s="172"/>
      <c r="CEF9" s="172"/>
      <c r="CEG9" s="172"/>
      <c r="CEH9" s="172"/>
      <c r="CEI9" s="172"/>
      <c r="CEJ9" s="172"/>
      <c r="CEK9" s="172"/>
      <c r="CEL9" s="172"/>
      <c r="CEM9" s="172"/>
      <c r="CEN9" s="172"/>
      <c r="CEO9" s="172"/>
      <c r="CEP9" s="172"/>
      <c r="CEQ9" s="172"/>
      <c r="CER9" s="172"/>
      <c r="CES9" s="172"/>
      <c r="CET9" s="172"/>
      <c r="CEU9" s="172"/>
      <c r="CEV9" s="172"/>
      <c r="CEW9" s="172"/>
      <c r="CEX9" s="172"/>
      <c r="CEY9" s="172"/>
      <c r="CEZ9" s="172"/>
      <c r="CFA9" s="172"/>
      <c r="CFB9" s="172"/>
      <c r="CFC9" s="172"/>
      <c r="CFD9" s="172"/>
      <c r="CFE9" s="172"/>
      <c r="CFF9" s="172"/>
      <c r="CFG9" s="172"/>
      <c r="CFH9" s="172"/>
      <c r="CFI9" s="172"/>
      <c r="CFJ9" s="172"/>
      <c r="CFK9" s="172"/>
      <c r="CFL9" s="172"/>
      <c r="CFM9" s="172"/>
      <c r="CFN9" s="172"/>
      <c r="CFO9" s="172"/>
      <c r="CFP9" s="172"/>
      <c r="CFQ9" s="172"/>
      <c r="CFR9" s="172"/>
      <c r="CFS9" s="172"/>
      <c r="CFT9" s="172"/>
      <c r="CFU9" s="172"/>
      <c r="CFV9" s="172"/>
      <c r="CFW9" s="172"/>
      <c r="CFX9" s="172"/>
      <c r="CFY9" s="172"/>
      <c r="CFZ9" s="172"/>
      <c r="CGA9" s="172"/>
      <c r="CGB9" s="172"/>
      <c r="CGC9" s="172"/>
      <c r="CGD9" s="172"/>
      <c r="CGE9" s="172"/>
      <c r="CGF9" s="172"/>
      <c r="CGG9" s="172"/>
      <c r="CGH9" s="172"/>
      <c r="CGI9" s="172"/>
      <c r="CGJ9" s="172"/>
      <c r="CGK9" s="172"/>
      <c r="CGL9" s="172"/>
      <c r="CGM9" s="172"/>
      <c r="CGN9" s="172"/>
      <c r="CGO9" s="172"/>
      <c r="CGP9" s="172"/>
      <c r="CGQ9" s="172"/>
      <c r="CGR9" s="172"/>
      <c r="CGS9" s="172"/>
      <c r="CGT9" s="172"/>
      <c r="CGU9" s="172"/>
      <c r="CGV9" s="172"/>
      <c r="CGW9" s="172"/>
      <c r="CGX9" s="172"/>
      <c r="CGY9" s="172"/>
      <c r="CGZ9" s="172"/>
      <c r="CHA9" s="172"/>
      <c r="CHB9" s="172"/>
      <c r="CHC9" s="172"/>
      <c r="CHD9" s="172"/>
      <c r="CHE9" s="172"/>
      <c r="CHF9" s="172"/>
      <c r="CHG9" s="172"/>
      <c r="CHH9" s="172"/>
      <c r="CHI9" s="172"/>
      <c r="CHJ9" s="172"/>
      <c r="CHK9" s="172"/>
      <c r="CHL9" s="172"/>
      <c r="CHM9" s="172"/>
      <c r="CHN9" s="172"/>
      <c r="CHO9" s="172"/>
      <c r="CHP9" s="172"/>
      <c r="CHQ9" s="172"/>
      <c r="CHR9" s="172"/>
      <c r="CHS9" s="172"/>
      <c r="CHT9" s="172"/>
      <c r="CHU9" s="172"/>
      <c r="CHV9" s="172"/>
      <c r="CHW9" s="172"/>
      <c r="CHX9" s="172"/>
      <c r="CHY9" s="172"/>
      <c r="CHZ9" s="172"/>
      <c r="CIA9" s="172"/>
      <c r="CIB9" s="172"/>
      <c r="CIC9" s="172"/>
      <c r="CID9" s="172"/>
      <c r="CIE9" s="172"/>
      <c r="CIF9" s="172"/>
      <c r="CIG9" s="172"/>
      <c r="CIH9" s="172"/>
      <c r="CII9" s="172"/>
      <c r="CIJ9" s="172"/>
      <c r="CIK9" s="172"/>
      <c r="CIL9" s="172"/>
      <c r="CIM9" s="172"/>
      <c r="CIN9" s="172"/>
      <c r="CIO9" s="172"/>
      <c r="CIP9" s="172"/>
      <c r="CIQ9" s="172"/>
      <c r="CIR9" s="172"/>
      <c r="CIS9" s="172"/>
      <c r="CIT9" s="172"/>
      <c r="CIU9" s="172"/>
      <c r="CIV9" s="172"/>
      <c r="CIW9" s="172"/>
      <c r="CIX9" s="172"/>
      <c r="CIY9" s="172"/>
      <c r="CIZ9" s="172"/>
      <c r="CJA9" s="172"/>
      <c r="CJB9" s="172"/>
      <c r="CJC9" s="172"/>
      <c r="CJD9" s="172"/>
      <c r="CJE9" s="172"/>
      <c r="CJF9" s="172"/>
      <c r="CJG9" s="172"/>
      <c r="CJH9" s="172"/>
      <c r="CJI9" s="172"/>
      <c r="CJJ9" s="172"/>
      <c r="CJK9" s="172"/>
      <c r="CJL9" s="172"/>
      <c r="CJM9" s="172"/>
      <c r="CJN9" s="172"/>
      <c r="CJO9" s="172"/>
      <c r="CJP9" s="172"/>
      <c r="CJQ9" s="172"/>
      <c r="CJR9" s="172"/>
      <c r="CJS9" s="172"/>
      <c r="CJT9" s="172"/>
      <c r="CJU9" s="172"/>
      <c r="CJV9" s="172"/>
      <c r="CJW9" s="172"/>
      <c r="CJX9" s="172"/>
      <c r="CJY9" s="172"/>
      <c r="CJZ9" s="172"/>
      <c r="CKA9" s="172"/>
      <c r="CKB9" s="172"/>
      <c r="CKC9" s="172"/>
      <c r="CKD9" s="172"/>
      <c r="CKE9" s="172"/>
      <c r="CKF9" s="172"/>
      <c r="CKG9" s="172"/>
      <c r="CKH9" s="172"/>
      <c r="CKI9" s="172"/>
      <c r="CKJ9" s="172"/>
      <c r="CKK9" s="172"/>
      <c r="CKL9" s="172"/>
      <c r="CKM9" s="172"/>
      <c r="CKN9" s="172"/>
      <c r="CKO9" s="172"/>
      <c r="CKP9" s="172"/>
      <c r="CKQ9" s="172"/>
      <c r="CKR9" s="172"/>
      <c r="CKS9" s="172"/>
      <c r="CKT9" s="172"/>
      <c r="CKU9" s="172"/>
      <c r="CKV9" s="172"/>
      <c r="CKW9" s="172"/>
      <c r="CKX9" s="172"/>
      <c r="CKY9" s="172"/>
      <c r="CKZ9" s="172"/>
      <c r="CLA9" s="172"/>
      <c r="CLB9" s="172"/>
      <c r="CLC9" s="172"/>
      <c r="CLD9" s="172"/>
      <c r="CLE9" s="172"/>
      <c r="CLF9" s="172"/>
      <c r="CLG9" s="172"/>
      <c r="CLH9" s="172"/>
      <c r="CLI9" s="172"/>
      <c r="CLJ9" s="172"/>
      <c r="CLK9" s="172"/>
      <c r="CLL9" s="172"/>
      <c r="CLM9" s="172"/>
      <c r="CLN9" s="172"/>
      <c r="CLO9" s="172"/>
      <c r="CLP9" s="172"/>
      <c r="CLQ9" s="172"/>
      <c r="CLR9" s="172"/>
      <c r="CLS9" s="172"/>
      <c r="CLT9" s="172"/>
      <c r="CLU9" s="172"/>
      <c r="CLV9" s="172"/>
      <c r="CLW9" s="172"/>
      <c r="CLX9" s="172"/>
      <c r="CLY9" s="172"/>
      <c r="CLZ9" s="172"/>
      <c r="CMA9" s="172"/>
      <c r="CMB9" s="172"/>
      <c r="CMC9" s="172"/>
      <c r="CMD9" s="172"/>
      <c r="CME9" s="172"/>
      <c r="CMF9" s="172"/>
      <c r="CMG9" s="172"/>
      <c r="CMH9" s="172"/>
      <c r="CMI9" s="172"/>
      <c r="CMJ9" s="172"/>
      <c r="CMK9" s="172"/>
      <c r="CML9" s="172"/>
      <c r="CMM9" s="172"/>
      <c r="CMN9" s="172"/>
      <c r="CMO9" s="172"/>
      <c r="CMP9" s="172"/>
      <c r="CMQ9" s="172"/>
      <c r="CMR9" s="172"/>
      <c r="CMS9" s="172"/>
      <c r="CMT9" s="172"/>
      <c r="CMU9" s="172"/>
      <c r="CMV9" s="172"/>
      <c r="CMW9" s="172"/>
      <c r="CMX9" s="172"/>
      <c r="CMY9" s="172"/>
      <c r="CMZ9" s="172"/>
      <c r="CNA9" s="172"/>
      <c r="CNB9" s="172"/>
      <c r="CNC9" s="172"/>
      <c r="CND9" s="172"/>
      <c r="CNE9" s="172"/>
      <c r="CNF9" s="172"/>
      <c r="CNG9" s="172"/>
      <c r="CNH9" s="172"/>
      <c r="CNI9" s="172"/>
      <c r="CNJ9" s="172"/>
      <c r="CNK9" s="172"/>
      <c r="CNL9" s="172"/>
      <c r="CNM9" s="172"/>
      <c r="CNN9" s="172"/>
      <c r="CNO9" s="172"/>
      <c r="CNP9" s="172"/>
      <c r="CNQ9" s="172"/>
      <c r="CNR9" s="172"/>
      <c r="CNS9" s="172"/>
      <c r="CNT9" s="172"/>
      <c r="CNU9" s="172"/>
      <c r="CNV9" s="172"/>
      <c r="CNW9" s="172"/>
      <c r="CNX9" s="172"/>
      <c r="CNY9" s="172"/>
      <c r="CNZ9" s="172"/>
      <c r="COA9" s="172"/>
      <c r="COB9" s="172"/>
      <c r="COC9" s="172"/>
      <c r="COD9" s="172"/>
      <c r="COE9" s="172"/>
      <c r="COF9" s="172"/>
      <c r="COG9" s="172"/>
      <c r="COH9" s="172"/>
      <c r="COI9" s="172"/>
      <c r="COJ9" s="172"/>
      <c r="COK9" s="172"/>
      <c r="COL9" s="172"/>
      <c r="COM9" s="172"/>
      <c r="CON9" s="172"/>
      <c r="COO9" s="172"/>
      <c r="COP9" s="172"/>
      <c r="COQ9" s="172"/>
      <c r="COR9" s="172"/>
      <c r="COS9" s="172"/>
      <c r="COT9" s="172"/>
      <c r="COU9" s="172"/>
      <c r="COV9" s="172"/>
      <c r="COW9" s="172"/>
      <c r="COX9" s="172"/>
      <c r="COY9" s="172"/>
      <c r="COZ9" s="172"/>
      <c r="CPA9" s="172"/>
      <c r="CPB9" s="172"/>
      <c r="CPC9" s="172"/>
      <c r="CPD9" s="172"/>
      <c r="CPE9" s="172"/>
      <c r="CPF9" s="172"/>
      <c r="CPG9" s="172"/>
      <c r="CPH9" s="172"/>
      <c r="CPI9" s="172"/>
      <c r="CPJ9" s="172"/>
      <c r="CPK9" s="172"/>
      <c r="CPL9" s="172"/>
      <c r="CPM9" s="172"/>
      <c r="CPN9" s="172"/>
      <c r="CPO9" s="172"/>
      <c r="CPP9" s="172"/>
      <c r="CPQ9" s="172"/>
      <c r="CPR9" s="172"/>
      <c r="CPS9" s="172"/>
      <c r="CPT9" s="172"/>
      <c r="CPU9" s="172"/>
      <c r="CPV9" s="172"/>
      <c r="CPW9" s="172"/>
      <c r="CPX9" s="172"/>
      <c r="CPY9" s="172"/>
      <c r="CPZ9" s="172"/>
      <c r="CQA9" s="172"/>
      <c r="CQB9" s="172"/>
      <c r="CQC9" s="172"/>
      <c r="CQD9" s="172"/>
      <c r="CQE9" s="172"/>
      <c r="CQF9" s="172"/>
      <c r="CQG9" s="172"/>
      <c r="CQH9" s="172"/>
      <c r="CQI9" s="172"/>
      <c r="CQJ9" s="172"/>
      <c r="CQK9" s="172"/>
      <c r="CQL9" s="172"/>
      <c r="CQM9" s="172"/>
      <c r="CQN9" s="172"/>
      <c r="CQO9" s="172"/>
      <c r="CQP9" s="172"/>
      <c r="CQQ9" s="172"/>
      <c r="CQR9" s="172"/>
      <c r="CQS9" s="172"/>
      <c r="CQT9" s="172"/>
      <c r="CQU9" s="172"/>
      <c r="CQV9" s="172"/>
      <c r="CQW9" s="172"/>
      <c r="CQX9" s="172"/>
      <c r="CQY9" s="172"/>
      <c r="CQZ9" s="172"/>
      <c r="CRA9" s="172"/>
      <c r="CRB9" s="172"/>
      <c r="CRC9" s="172"/>
      <c r="CRD9" s="172"/>
      <c r="CRE9" s="172"/>
      <c r="CRF9" s="172"/>
      <c r="CRG9" s="172"/>
      <c r="CRH9" s="172"/>
      <c r="CRI9" s="172"/>
      <c r="CRJ9" s="172"/>
      <c r="CRK9" s="172"/>
      <c r="CRL9" s="172"/>
      <c r="CRM9" s="172"/>
      <c r="CRN9" s="172"/>
      <c r="CRO9" s="172"/>
      <c r="CRP9" s="172"/>
      <c r="CRQ9" s="172"/>
      <c r="CRR9" s="172"/>
      <c r="CRS9" s="172"/>
      <c r="CRT9" s="172"/>
      <c r="CRU9" s="172"/>
      <c r="CRV9" s="172"/>
      <c r="CRW9" s="172"/>
      <c r="CRX9" s="172"/>
      <c r="CRY9" s="172"/>
      <c r="CRZ9" s="172"/>
      <c r="CSA9" s="172"/>
      <c r="CSB9" s="172"/>
      <c r="CSC9" s="172"/>
      <c r="CSD9" s="172"/>
      <c r="CSE9" s="172"/>
      <c r="CSF9" s="172"/>
      <c r="CSG9" s="172"/>
      <c r="CSH9" s="172"/>
      <c r="CSI9" s="172"/>
      <c r="CSJ9" s="172"/>
      <c r="CSK9" s="172"/>
      <c r="CSL9" s="172"/>
      <c r="CSM9" s="172"/>
      <c r="CSN9" s="172"/>
      <c r="CSO9" s="172"/>
      <c r="CSP9" s="172"/>
      <c r="CSQ9" s="172"/>
      <c r="CSR9" s="172"/>
      <c r="CSS9" s="172"/>
      <c r="CST9" s="172"/>
      <c r="CSU9" s="172"/>
      <c r="CSV9" s="172"/>
      <c r="CSW9" s="172"/>
      <c r="CSX9" s="172"/>
      <c r="CSY9" s="172"/>
      <c r="CSZ9" s="172"/>
      <c r="CTA9" s="172"/>
      <c r="CTB9" s="172"/>
      <c r="CTC9" s="172"/>
      <c r="CTD9" s="172"/>
      <c r="CTE9" s="172"/>
      <c r="CTF9" s="172"/>
      <c r="CTG9" s="172"/>
      <c r="CTH9" s="172"/>
      <c r="CTI9" s="172"/>
      <c r="CTJ9" s="172"/>
      <c r="CTK9" s="172"/>
      <c r="CTL9" s="172"/>
      <c r="CTM9" s="172"/>
      <c r="CTN9" s="172"/>
      <c r="CTO9" s="172"/>
      <c r="CTP9" s="172"/>
      <c r="CTQ9" s="172"/>
      <c r="CTR9" s="172"/>
      <c r="CTS9" s="172"/>
      <c r="CTT9" s="172"/>
      <c r="CTU9" s="172"/>
      <c r="CTV9" s="172"/>
      <c r="CTW9" s="172"/>
      <c r="CTX9" s="172"/>
      <c r="CTY9" s="172"/>
      <c r="CTZ9" s="172"/>
      <c r="CUA9" s="172"/>
      <c r="CUB9" s="172"/>
      <c r="CUC9" s="172"/>
      <c r="CUD9" s="172"/>
      <c r="CUE9" s="172"/>
      <c r="CUF9" s="172"/>
      <c r="CUG9" s="172"/>
      <c r="CUH9" s="172"/>
      <c r="CUI9" s="172"/>
      <c r="CUJ9" s="172"/>
      <c r="CUK9" s="172"/>
      <c r="CUL9" s="172"/>
      <c r="CUM9" s="172"/>
      <c r="CUN9" s="172"/>
      <c r="CUO9" s="172"/>
      <c r="CUP9" s="172"/>
      <c r="CUQ9" s="172"/>
      <c r="CUR9" s="172"/>
      <c r="CUS9" s="172"/>
      <c r="CUT9" s="172"/>
      <c r="CUU9" s="172"/>
      <c r="CUV9" s="172"/>
      <c r="CUW9" s="172"/>
      <c r="CUX9" s="172"/>
      <c r="CUY9" s="172"/>
      <c r="CUZ9" s="172"/>
      <c r="CVA9" s="172"/>
      <c r="CVB9" s="172"/>
      <c r="CVC9" s="172"/>
      <c r="CVD9" s="172"/>
      <c r="CVE9" s="172"/>
      <c r="CVF9" s="172"/>
      <c r="CVG9" s="172"/>
      <c r="CVH9" s="172"/>
      <c r="CVI9" s="172"/>
      <c r="CVJ9" s="172"/>
      <c r="CVK9" s="172"/>
      <c r="CVL9" s="172"/>
      <c r="CVM9" s="172"/>
      <c r="CVN9" s="172"/>
      <c r="CVO9" s="172"/>
      <c r="CVP9" s="172"/>
      <c r="CVQ9" s="172"/>
      <c r="CVR9" s="172"/>
      <c r="CVS9" s="172"/>
      <c r="CVT9" s="172"/>
      <c r="CVU9" s="172"/>
      <c r="CVV9" s="172"/>
      <c r="CVW9" s="172"/>
      <c r="CVX9" s="172"/>
      <c r="CVY9" s="172"/>
      <c r="CVZ9" s="172"/>
      <c r="CWA9" s="172"/>
      <c r="CWB9" s="172"/>
      <c r="CWC9" s="172"/>
      <c r="CWD9" s="172"/>
      <c r="CWE9" s="172"/>
      <c r="CWF9" s="172"/>
      <c r="CWG9" s="172"/>
      <c r="CWH9" s="172"/>
      <c r="CWI9" s="172"/>
      <c r="CWJ9" s="172"/>
      <c r="CWK9" s="172"/>
      <c r="CWL9" s="172"/>
      <c r="CWM9" s="172"/>
      <c r="CWN9" s="172"/>
      <c r="CWO9" s="172"/>
      <c r="CWP9" s="172"/>
      <c r="CWQ9" s="172"/>
      <c r="CWR9" s="172"/>
      <c r="CWS9" s="172"/>
      <c r="CWT9" s="172"/>
      <c r="CWU9" s="172"/>
      <c r="CWV9" s="172"/>
      <c r="CWW9" s="172"/>
      <c r="CWX9" s="172"/>
      <c r="CWY9" s="172"/>
      <c r="CWZ9" s="172"/>
      <c r="CXA9" s="172"/>
      <c r="CXB9" s="172"/>
      <c r="CXC9" s="172"/>
      <c r="CXD9" s="172"/>
      <c r="CXE9" s="172"/>
      <c r="CXF9" s="172"/>
      <c r="CXG9" s="172"/>
      <c r="CXH9" s="172"/>
      <c r="CXI9" s="172"/>
      <c r="CXJ9" s="172"/>
      <c r="CXK9" s="172"/>
      <c r="CXL9" s="172"/>
      <c r="CXM9" s="172"/>
      <c r="CXN9" s="172"/>
      <c r="CXO9" s="172"/>
      <c r="CXP9" s="172"/>
      <c r="CXQ9" s="172"/>
      <c r="CXR9" s="172"/>
      <c r="CXS9" s="172"/>
      <c r="CXT9" s="172"/>
      <c r="CXU9" s="172"/>
      <c r="CXV9" s="172"/>
      <c r="CXW9" s="172"/>
      <c r="CXX9" s="172"/>
      <c r="CXY9" s="172"/>
      <c r="CXZ9" s="172"/>
      <c r="CYA9" s="172"/>
      <c r="CYB9" s="172"/>
      <c r="CYC9" s="172"/>
      <c r="CYD9" s="172"/>
      <c r="CYE9" s="172"/>
      <c r="CYF9" s="172"/>
      <c r="CYG9" s="172"/>
      <c r="CYH9" s="172"/>
      <c r="CYI9" s="172"/>
      <c r="CYJ9" s="172"/>
      <c r="CYK9" s="172"/>
      <c r="CYL9" s="172"/>
      <c r="CYM9" s="172"/>
      <c r="CYN9" s="172"/>
      <c r="CYO9" s="172"/>
      <c r="CYP9" s="172"/>
      <c r="CYQ9" s="172"/>
      <c r="CYR9" s="172"/>
      <c r="CYS9" s="172"/>
      <c r="CYT9" s="172"/>
      <c r="CYU9" s="172"/>
      <c r="CYV9" s="172"/>
      <c r="CYW9" s="172"/>
      <c r="CYX9" s="172"/>
      <c r="CYY9" s="172"/>
      <c r="CYZ9" s="172"/>
      <c r="CZA9" s="172"/>
      <c r="CZB9" s="172"/>
      <c r="CZC9" s="172"/>
      <c r="CZD9" s="172"/>
      <c r="CZE9" s="172"/>
      <c r="CZF9" s="172"/>
      <c r="CZG9" s="172"/>
      <c r="CZH9" s="172"/>
      <c r="CZI9" s="172"/>
      <c r="CZJ9" s="172"/>
      <c r="CZK9" s="172"/>
      <c r="CZL9" s="172"/>
      <c r="CZM9" s="172"/>
      <c r="CZN9" s="172"/>
      <c r="CZO9" s="172"/>
      <c r="CZP9" s="172"/>
      <c r="CZQ9" s="172"/>
      <c r="CZR9" s="172"/>
      <c r="CZS9" s="172"/>
      <c r="CZT9" s="172"/>
      <c r="CZU9" s="172"/>
      <c r="CZV9" s="172"/>
      <c r="CZW9" s="172"/>
      <c r="CZX9" s="172"/>
      <c r="CZY9" s="172"/>
      <c r="CZZ9" s="172"/>
      <c r="DAA9" s="172"/>
      <c r="DAB9" s="172"/>
      <c r="DAC9" s="172"/>
      <c r="DAD9" s="172"/>
      <c r="DAE9" s="172"/>
      <c r="DAF9" s="172"/>
      <c r="DAG9" s="172"/>
      <c r="DAH9" s="172"/>
      <c r="DAI9" s="172"/>
      <c r="DAJ9" s="172"/>
      <c r="DAK9" s="172"/>
      <c r="DAL9" s="172"/>
      <c r="DAM9" s="172"/>
      <c r="DAN9" s="172"/>
      <c r="DAO9" s="172"/>
      <c r="DAP9" s="172"/>
      <c r="DAQ9" s="172"/>
      <c r="DAR9" s="172"/>
      <c r="DAS9" s="172"/>
      <c r="DAT9" s="172"/>
      <c r="DAU9" s="172"/>
      <c r="DAV9" s="172"/>
      <c r="DAW9" s="172"/>
      <c r="DAX9" s="172"/>
      <c r="DAY9" s="172"/>
      <c r="DAZ9" s="172"/>
      <c r="DBA9" s="172"/>
      <c r="DBB9" s="172"/>
      <c r="DBC9" s="172"/>
      <c r="DBD9" s="172"/>
      <c r="DBE9" s="172"/>
      <c r="DBF9" s="172"/>
      <c r="DBG9" s="172"/>
      <c r="DBH9" s="172"/>
      <c r="DBI9" s="172"/>
      <c r="DBJ9" s="172"/>
      <c r="DBK9" s="172"/>
      <c r="DBL9" s="172"/>
      <c r="DBM9" s="172"/>
      <c r="DBN9" s="172"/>
      <c r="DBO9" s="172"/>
      <c r="DBP9" s="172"/>
      <c r="DBQ9" s="172"/>
      <c r="DBR9" s="172"/>
      <c r="DBS9" s="172"/>
      <c r="DBT9" s="172"/>
      <c r="DBU9" s="172"/>
      <c r="DBV9" s="172"/>
      <c r="DBW9" s="172"/>
      <c r="DBX9" s="172"/>
      <c r="DBY9" s="172"/>
      <c r="DBZ9" s="172"/>
      <c r="DCA9" s="172"/>
      <c r="DCB9" s="172"/>
      <c r="DCC9" s="172"/>
      <c r="DCD9" s="172"/>
      <c r="DCE9" s="172"/>
      <c r="DCF9" s="172"/>
      <c r="DCG9" s="172"/>
      <c r="DCH9" s="172"/>
      <c r="DCI9" s="172"/>
      <c r="DCJ9" s="172"/>
      <c r="DCK9" s="172"/>
      <c r="DCL9" s="172"/>
      <c r="DCM9" s="172"/>
      <c r="DCN9" s="172"/>
      <c r="DCO9" s="172"/>
      <c r="DCP9" s="172"/>
      <c r="DCQ9" s="172"/>
      <c r="DCR9" s="172"/>
      <c r="DCS9" s="172"/>
      <c r="DCT9" s="172"/>
      <c r="DCU9" s="172"/>
      <c r="DCV9" s="172"/>
      <c r="DCW9" s="172"/>
      <c r="DCX9" s="172"/>
      <c r="DCY9" s="172"/>
      <c r="DCZ9" s="172"/>
      <c r="DDA9" s="172"/>
      <c r="DDB9" s="172"/>
      <c r="DDC9" s="172"/>
      <c r="DDD9" s="172"/>
      <c r="DDE9" s="172"/>
      <c r="DDF9" s="172"/>
      <c r="DDG9" s="172"/>
      <c r="DDH9" s="172"/>
      <c r="DDI9" s="172"/>
      <c r="DDJ9" s="172"/>
      <c r="DDK9" s="172"/>
      <c r="DDL9" s="172"/>
      <c r="DDM9" s="172"/>
      <c r="DDN9" s="172"/>
      <c r="DDO9" s="172"/>
      <c r="DDP9" s="172"/>
      <c r="DDQ9" s="172"/>
      <c r="DDR9" s="172"/>
      <c r="DDS9" s="172"/>
      <c r="DDT9" s="172"/>
      <c r="DDU9" s="172"/>
      <c r="DDV9" s="172"/>
      <c r="DDW9" s="172"/>
      <c r="DDX9" s="172"/>
      <c r="DDY9" s="172"/>
      <c r="DDZ9" s="172"/>
      <c r="DEA9" s="172"/>
      <c r="DEB9" s="172"/>
      <c r="DEC9" s="172"/>
      <c r="DED9" s="172"/>
      <c r="DEE9" s="172"/>
      <c r="DEF9" s="172"/>
      <c r="DEG9" s="172"/>
      <c r="DEH9" s="172"/>
      <c r="DEI9" s="172"/>
      <c r="DEJ9" s="172"/>
      <c r="DEK9" s="172"/>
      <c r="DEL9" s="172"/>
      <c r="DEM9" s="172"/>
      <c r="DEN9" s="172"/>
      <c r="DEO9" s="172"/>
      <c r="DEP9" s="172"/>
      <c r="DEQ9" s="172"/>
      <c r="DER9" s="172"/>
      <c r="DES9" s="172"/>
      <c r="DET9" s="172"/>
      <c r="DEU9" s="172"/>
      <c r="DEV9" s="172"/>
      <c r="DEW9" s="172"/>
      <c r="DEX9" s="172"/>
      <c r="DEY9" s="172"/>
      <c r="DEZ9" s="172"/>
      <c r="DFA9" s="172"/>
      <c r="DFB9" s="172"/>
      <c r="DFC9" s="172"/>
      <c r="DFD9" s="172"/>
      <c r="DFE9" s="172"/>
      <c r="DFF9" s="172"/>
      <c r="DFG9" s="172"/>
      <c r="DFH9" s="172"/>
      <c r="DFI9" s="172"/>
      <c r="DFJ9" s="172"/>
      <c r="DFK9" s="172"/>
      <c r="DFL9" s="172"/>
      <c r="DFM9" s="172"/>
      <c r="DFN9" s="172"/>
      <c r="DFO9" s="172"/>
      <c r="DFP9" s="172"/>
      <c r="DFQ9" s="172"/>
      <c r="DFR9" s="172"/>
      <c r="DFS9" s="172"/>
      <c r="DFT9" s="172"/>
      <c r="DFU9" s="172"/>
      <c r="DFV9" s="172"/>
      <c r="DFW9" s="172"/>
      <c r="DFX9" s="172"/>
      <c r="DFY9" s="172"/>
      <c r="DFZ9" s="172"/>
      <c r="DGA9" s="172"/>
      <c r="DGB9" s="172"/>
      <c r="DGC9" s="172"/>
      <c r="DGD9" s="172"/>
      <c r="DGE9" s="172"/>
      <c r="DGF9" s="172"/>
      <c r="DGG9" s="172"/>
      <c r="DGH9" s="172"/>
      <c r="DGI9" s="172"/>
      <c r="DGJ9" s="172"/>
      <c r="DGK9" s="172"/>
      <c r="DGL9" s="172"/>
      <c r="DGM9" s="172"/>
      <c r="DGN9" s="172"/>
      <c r="DGO9" s="172"/>
      <c r="DGP9" s="172"/>
      <c r="DGQ9" s="172"/>
      <c r="DGR9" s="172"/>
      <c r="DGS9" s="172"/>
      <c r="DGT9" s="172"/>
      <c r="DGU9" s="172"/>
      <c r="DGV9" s="172"/>
      <c r="DGW9" s="172"/>
      <c r="DGX9" s="172"/>
      <c r="DGY9" s="172"/>
      <c r="DGZ9" s="172"/>
      <c r="DHA9" s="172"/>
      <c r="DHB9" s="172"/>
      <c r="DHC9" s="172"/>
      <c r="DHD9" s="172"/>
      <c r="DHE9" s="172"/>
      <c r="DHF9" s="172"/>
      <c r="DHG9" s="172"/>
      <c r="DHH9" s="172"/>
      <c r="DHI9" s="172"/>
      <c r="DHJ9" s="172"/>
      <c r="DHK9" s="172"/>
      <c r="DHL9" s="172"/>
      <c r="DHM9" s="172"/>
      <c r="DHN9" s="172"/>
      <c r="DHO9" s="172"/>
      <c r="DHP9" s="172"/>
      <c r="DHQ9" s="172"/>
      <c r="DHR9" s="172"/>
      <c r="DHS9" s="172"/>
      <c r="DHT9" s="172"/>
      <c r="DHU9" s="172"/>
      <c r="DHV9" s="172"/>
      <c r="DHW9" s="172"/>
      <c r="DHX9" s="172"/>
      <c r="DHY9" s="172"/>
      <c r="DHZ9" s="172"/>
      <c r="DIA9" s="172"/>
      <c r="DIB9" s="172"/>
      <c r="DIC9" s="172"/>
      <c r="DID9" s="172"/>
      <c r="DIE9" s="172"/>
      <c r="DIF9" s="172"/>
      <c r="DIG9" s="172"/>
      <c r="DIH9" s="172"/>
      <c r="DII9" s="172"/>
      <c r="DIJ9" s="172"/>
      <c r="DIK9" s="172"/>
      <c r="DIL9" s="172"/>
      <c r="DIM9" s="172"/>
      <c r="DIN9" s="172"/>
      <c r="DIO9" s="172"/>
      <c r="DIP9" s="172"/>
      <c r="DIQ9" s="172"/>
      <c r="DIR9" s="172"/>
      <c r="DIS9" s="172"/>
      <c r="DIT9" s="172"/>
      <c r="DIU9" s="172"/>
      <c r="DIV9" s="172"/>
      <c r="DIW9" s="172"/>
      <c r="DIX9" s="172"/>
      <c r="DIY9" s="172"/>
      <c r="DIZ9" s="172"/>
      <c r="DJA9" s="172"/>
      <c r="DJB9" s="172"/>
      <c r="DJC9" s="172"/>
      <c r="DJD9" s="172"/>
      <c r="DJE9" s="172"/>
      <c r="DJF9" s="172"/>
      <c r="DJG9" s="172"/>
      <c r="DJH9" s="172"/>
      <c r="DJI9" s="172"/>
      <c r="DJJ9" s="172"/>
      <c r="DJK9" s="172"/>
      <c r="DJL9" s="172"/>
      <c r="DJM9" s="172"/>
      <c r="DJN9" s="172"/>
      <c r="DJO9" s="172"/>
      <c r="DJP9" s="172"/>
      <c r="DJQ9" s="172"/>
      <c r="DJR9" s="172"/>
      <c r="DJS9" s="172"/>
      <c r="DJT9" s="172"/>
      <c r="DJU9" s="172"/>
      <c r="DJV9" s="172"/>
      <c r="DJW9" s="172"/>
      <c r="DJX9" s="172"/>
      <c r="DJY9" s="172"/>
      <c r="DJZ9" s="172"/>
      <c r="DKA9" s="172"/>
      <c r="DKB9" s="172"/>
      <c r="DKC9" s="172"/>
      <c r="DKD9" s="172"/>
      <c r="DKE9" s="172"/>
      <c r="DKF9" s="172"/>
      <c r="DKG9" s="172"/>
      <c r="DKH9" s="172"/>
      <c r="DKI9" s="172"/>
      <c r="DKJ9" s="172"/>
      <c r="DKK9" s="172"/>
      <c r="DKL9" s="172"/>
      <c r="DKM9" s="172"/>
      <c r="DKN9" s="172"/>
      <c r="DKO9" s="172"/>
      <c r="DKP9" s="172"/>
      <c r="DKQ9" s="172"/>
      <c r="DKR9" s="172"/>
      <c r="DKS9" s="172"/>
      <c r="DKT9" s="172"/>
      <c r="DKU9" s="172"/>
      <c r="DKV9" s="172"/>
      <c r="DKW9" s="172"/>
      <c r="DKX9" s="172"/>
      <c r="DKY9" s="172"/>
      <c r="DKZ9" s="172"/>
      <c r="DLA9" s="172"/>
      <c r="DLB9" s="172"/>
      <c r="DLC9" s="172"/>
      <c r="DLD9" s="172"/>
      <c r="DLE9" s="172"/>
      <c r="DLF9" s="172"/>
      <c r="DLG9" s="172"/>
      <c r="DLH9" s="172"/>
      <c r="DLI9" s="172"/>
      <c r="DLJ9" s="172"/>
      <c r="DLK9" s="172"/>
      <c r="DLL9" s="172"/>
      <c r="DLM9" s="172"/>
      <c r="DLN9" s="172"/>
      <c r="DLO9" s="172"/>
      <c r="DLP9" s="172"/>
      <c r="DLQ9" s="172"/>
      <c r="DLR9" s="172"/>
      <c r="DLS9" s="172"/>
      <c r="DLT9" s="172"/>
      <c r="DLU9" s="172"/>
      <c r="DLV9" s="172"/>
      <c r="DLW9" s="172"/>
      <c r="DLX9" s="172"/>
      <c r="DLY9" s="172"/>
      <c r="DLZ9" s="172"/>
      <c r="DMA9" s="172"/>
      <c r="DMB9" s="172"/>
      <c r="DMC9" s="172"/>
      <c r="DMD9" s="172"/>
      <c r="DME9" s="172"/>
      <c r="DMF9" s="172"/>
      <c r="DMG9" s="172"/>
      <c r="DMH9" s="172"/>
      <c r="DMI9" s="172"/>
      <c r="DMJ9" s="172"/>
      <c r="DMK9" s="172"/>
      <c r="DML9" s="172"/>
      <c r="DMM9" s="172"/>
      <c r="DMN9" s="172"/>
      <c r="DMO9" s="172"/>
      <c r="DMP9" s="172"/>
      <c r="DMQ9" s="172"/>
      <c r="DMR9" s="172"/>
      <c r="DMS9" s="172"/>
      <c r="DMT9" s="172"/>
      <c r="DMU9" s="172"/>
      <c r="DMV9" s="172"/>
      <c r="DMW9" s="172"/>
      <c r="DMX9" s="172"/>
      <c r="DMY9" s="172"/>
      <c r="DMZ9" s="172"/>
      <c r="DNA9" s="172"/>
      <c r="DNB9" s="172"/>
      <c r="DNC9" s="172"/>
      <c r="DND9" s="172"/>
      <c r="DNE9" s="172"/>
      <c r="DNF9" s="172"/>
      <c r="DNG9" s="172"/>
      <c r="DNH9" s="172"/>
      <c r="DNI9" s="172"/>
      <c r="DNJ9" s="172"/>
      <c r="DNK9" s="172"/>
      <c r="DNL9" s="172"/>
      <c r="DNM9" s="172"/>
      <c r="DNN9" s="172"/>
      <c r="DNO9" s="172"/>
      <c r="DNP9" s="172"/>
      <c r="DNQ9" s="172"/>
      <c r="DNR9" s="172"/>
      <c r="DNS9" s="172"/>
      <c r="DNT9" s="172"/>
      <c r="DNU9" s="172"/>
      <c r="DNV9" s="172"/>
      <c r="DNW9" s="172"/>
      <c r="DNX9" s="172"/>
      <c r="DNY9" s="172"/>
      <c r="DNZ9" s="172"/>
      <c r="DOA9" s="172"/>
      <c r="DOB9" s="172"/>
      <c r="DOC9" s="172"/>
      <c r="DOD9" s="172"/>
      <c r="DOE9" s="172"/>
      <c r="DOF9" s="172"/>
      <c r="DOG9" s="172"/>
      <c r="DOH9" s="172"/>
      <c r="DOI9" s="172"/>
      <c r="DOJ9" s="172"/>
      <c r="DOK9" s="172"/>
      <c r="DOL9" s="172"/>
      <c r="DOM9" s="172"/>
      <c r="DON9" s="172"/>
      <c r="DOO9" s="172"/>
      <c r="DOP9" s="172"/>
      <c r="DOQ9" s="172"/>
      <c r="DOR9" s="172"/>
      <c r="DOS9" s="172"/>
      <c r="DOT9" s="172"/>
      <c r="DOU9" s="172"/>
      <c r="DOV9" s="172"/>
      <c r="DOW9" s="172"/>
      <c r="DOX9" s="172"/>
      <c r="DOY9" s="172"/>
      <c r="DOZ9" s="172"/>
      <c r="DPA9" s="172"/>
      <c r="DPB9" s="172"/>
      <c r="DPC9" s="172"/>
      <c r="DPD9" s="172"/>
      <c r="DPE9" s="172"/>
      <c r="DPF9" s="172"/>
      <c r="DPG9" s="172"/>
      <c r="DPH9" s="172"/>
      <c r="DPI9" s="172"/>
      <c r="DPJ9" s="172"/>
      <c r="DPK9" s="172"/>
      <c r="DPL9" s="172"/>
      <c r="DPM9" s="172"/>
      <c r="DPN9" s="172"/>
      <c r="DPO9" s="172"/>
      <c r="DPP9" s="172"/>
      <c r="DPQ9" s="172"/>
      <c r="DPR9" s="172"/>
      <c r="DPS9" s="172"/>
      <c r="DPT9" s="172"/>
      <c r="DPU9" s="172"/>
      <c r="DPV9" s="172"/>
      <c r="DPW9" s="172"/>
      <c r="DPX9" s="172"/>
      <c r="DPY9" s="172"/>
      <c r="DPZ9" s="172"/>
      <c r="DQA9" s="172"/>
      <c r="DQB9" s="172"/>
      <c r="DQC9" s="172"/>
      <c r="DQD9" s="172"/>
      <c r="DQE9" s="172"/>
      <c r="DQF9" s="172"/>
      <c r="DQG9" s="172"/>
      <c r="DQH9" s="172"/>
      <c r="DQI9" s="172"/>
      <c r="DQJ9" s="172"/>
      <c r="DQK9" s="172"/>
      <c r="DQL9" s="172"/>
      <c r="DQM9" s="172"/>
      <c r="DQN9" s="172"/>
      <c r="DQO9" s="172"/>
      <c r="DQP9" s="172"/>
      <c r="DQQ9" s="172"/>
      <c r="DQR9" s="172"/>
      <c r="DQS9" s="172"/>
      <c r="DQT9" s="172"/>
      <c r="DQU9" s="172"/>
      <c r="DQV9" s="172"/>
      <c r="DQW9" s="172"/>
      <c r="DQX9" s="172"/>
      <c r="DQY9" s="172"/>
      <c r="DQZ9" s="172"/>
      <c r="DRA9" s="172"/>
      <c r="DRB9" s="172"/>
      <c r="DRC9" s="172"/>
      <c r="DRD9" s="172"/>
      <c r="DRE9" s="172"/>
      <c r="DRF9" s="172"/>
      <c r="DRG9" s="172"/>
      <c r="DRH9" s="172"/>
      <c r="DRI9" s="172"/>
      <c r="DRJ9" s="172"/>
      <c r="DRK9" s="172"/>
      <c r="DRL9" s="172"/>
      <c r="DRM9" s="172"/>
      <c r="DRN9" s="172"/>
      <c r="DRO9" s="172"/>
      <c r="DRP9" s="172"/>
      <c r="DRQ9" s="172"/>
      <c r="DRR9" s="172"/>
      <c r="DRS9" s="172"/>
      <c r="DRT9" s="172"/>
      <c r="DRU9" s="172"/>
      <c r="DRV9" s="172"/>
      <c r="DRW9" s="172"/>
      <c r="DRX9" s="172"/>
      <c r="DRY9" s="172"/>
      <c r="DRZ9" s="172"/>
      <c r="DSA9" s="172"/>
      <c r="DSB9" s="172"/>
      <c r="DSC9" s="172"/>
      <c r="DSD9" s="172"/>
      <c r="DSE9" s="172"/>
      <c r="DSF9" s="172"/>
      <c r="DSG9" s="172"/>
      <c r="DSH9" s="172"/>
      <c r="DSI9" s="172"/>
      <c r="DSJ9" s="172"/>
      <c r="DSK9" s="172"/>
      <c r="DSL9" s="172"/>
      <c r="DSM9" s="172"/>
      <c r="DSN9" s="172"/>
      <c r="DSO9" s="172"/>
      <c r="DSP9" s="172"/>
      <c r="DSQ9" s="172"/>
      <c r="DSR9" s="172"/>
      <c r="DSS9" s="172"/>
      <c r="DST9" s="172"/>
      <c r="DSU9" s="172"/>
      <c r="DSV9" s="172"/>
      <c r="DSW9" s="172"/>
      <c r="DSX9" s="172"/>
      <c r="DSY9" s="172"/>
      <c r="DSZ9" s="172"/>
      <c r="DTA9" s="172"/>
      <c r="DTB9" s="172"/>
      <c r="DTC9" s="172"/>
      <c r="DTD9" s="172"/>
      <c r="DTE9" s="172"/>
      <c r="DTF9" s="172"/>
      <c r="DTG9" s="172"/>
      <c r="DTH9" s="172"/>
      <c r="DTI9" s="172"/>
      <c r="DTJ9" s="172"/>
      <c r="DTK9" s="172"/>
      <c r="DTL9" s="172"/>
      <c r="DTM9" s="172"/>
      <c r="DTN9" s="172"/>
      <c r="DTO9" s="172"/>
      <c r="DTP9" s="172"/>
      <c r="DTQ9" s="172"/>
      <c r="DTR9" s="172"/>
      <c r="DTS9" s="172"/>
      <c r="DTT9" s="172"/>
      <c r="DTU9" s="172"/>
      <c r="DTV9" s="172"/>
      <c r="DTW9" s="172"/>
      <c r="DTX9" s="172"/>
      <c r="DTY9" s="172"/>
      <c r="DTZ9" s="172"/>
      <c r="DUA9" s="172"/>
      <c r="DUB9" s="172"/>
      <c r="DUC9" s="172"/>
      <c r="DUD9" s="172"/>
      <c r="DUE9" s="172"/>
      <c r="DUF9" s="172"/>
      <c r="DUG9" s="172"/>
      <c r="DUH9" s="172"/>
      <c r="DUI9" s="172"/>
      <c r="DUJ9" s="172"/>
      <c r="DUK9" s="172"/>
      <c r="DUL9" s="172"/>
      <c r="DUM9" s="172"/>
      <c r="DUN9" s="172"/>
      <c r="DUO9" s="172"/>
      <c r="DUP9" s="172"/>
      <c r="DUQ9" s="172"/>
      <c r="DUR9" s="172"/>
      <c r="DUS9" s="172"/>
      <c r="DUT9" s="172"/>
      <c r="DUU9" s="172"/>
      <c r="DUV9" s="172"/>
      <c r="DUW9" s="172"/>
      <c r="DUX9" s="172"/>
      <c r="DUY9" s="172"/>
      <c r="DUZ9" s="172"/>
      <c r="DVA9" s="172"/>
      <c r="DVB9" s="172"/>
      <c r="DVC9" s="172"/>
      <c r="DVD9" s="172"/>
      <c r="DVE9" s="172"/>
      <c r="DVF9" s="172"/>
      <c r="DVG9" s="172"/>
      <c r="DVH9" s="172"/>
      <c r="DVI9" s="172"/>
      <c r="DVJ9" s="172"/>
      <c r="DVK9" s="172"/>
      <c r="DVL9" s="172"/>
      <c r="DVM9" s="172"/>
      <c r="DVN9" s="172"/>
      <c r="DVO9" s="172"/>
      <c r="DVP9" s="172"/>
      <c r="DVQ9" s="172"/>
      <c r="DVR9" s="172"/>
      <c r="DVS9" s="172"/>
      <c r="DVT9" s="172"/>
      <c r="DVU9" s="172"/>
      <c r="DVV9" s="172"/>
      <c r="DVW9" s="172"/>
      <c r="DVX9" s="172"/>
      <c r="DVY9" s="172"/>
      <c r="DVZ9" s="172"/>
      <c r="DWA9" s="172"/>
      <c r="DWB9" s="172"/>
      <c r="DWC9" s="172"/>
      <c r="DWD9" s="172"/>
      <c r="DWE9" s="172"/>
      <c r="DWF9" s="172"/>
      <c r="DWG9" s="172"/>
      <c r="DWH9" s="172"/>
      <c r="DWI9" s="172"/>
      <c r="DWJ9" s="172"/>
      <c r="DWK9" s="172"/>
      <c r="DWL9" s="172"/>
      <c r="DWM9" s="172"/>
      <c r="DWN9" s="172"/>
      <c r="DWO9" s="172"/>
      <c r="DWP9" s="172"/>
      <c r="DWQ9" s="172"/>
      <c r="DWR9" s="172"/>
      <c r="DWS9" s="172"/>
      <c r="DWT9" s="172"/>
      <c r="DWU9" s="172"/>
      <c r="DWV9" s="172"/>
      <c r="DWW9" s="172"/>
      <c r="DWX9" s="172"/>
      <c r="DWY9" s="172"/>
      <c r="DWZ9" s="172"/>
      <c r="DXA9" s="172"/>
      <c r="DXB9" s="172"/>
      <c r="DXC9" s="172"/>
      <c r="DXD9" s="172"/>
      <c r="DXE9" s="172"/>
      <c r="DXF9" s="172"/>
      <c r="DXG9" s="172"/>
      <c r="DXH9" s="172"/>
      <c r="DXI9" s="172"/>
      <c r="DXJ9" s="172"/>
      <c r="DXK9" s="172"/>
      <c r="DXL9" s="172"/>
      <c r="DXM9" s="172"/>
      <c r="DXN9" s="172"/>
      <c r="DXO9" s="172"/>
      <c r="DXP9" s="172"/>
      <c r="DXQ9" s="172"/>
      <c r="DXR9" s="172"/>
      <c r="DXS9" s="172"/>
      <c r="DXT9" s="172"/>
      <c r="DXU9" s="172"/>
      <c r="DXV9" s="172"/>
      <c r="DXW9" s="172"/>
      <c r="DXX9" s="172"/>
      <c r="DXY9" s="172"/>
      <c r="DXZ9" s="172"/>
      <c r="DYA9" s="172"/>
      <c r="DYB9" s="172"/>
      <c r="DYC9" s="172"/>
      <c r="DYD9" s="172"/>
      <c r="DYE9" s="172"/>
      <c r="DYF9" s="172"/>
      <c r="DYG9" s="172"/>
      <c r="DYH9" s="172"/>
      <c r="DYI9" s="172"/>
      <c r="DYJ9" s="172"/>
      <c r="DYK9" s="172"/>
      <c r="DYL9" s="172"/>
      <c r="DYM9" s="172"/>
      <c r="DYN9" s="172"/>
      <c r="DYO9" s="172"/>
      <c r="DYP9" s="172"/>
      <c r="DYQ9" s="172"/>
      <c r="DYR9" s="172"/>
      <c r="DYS9" s="172"/>
      <c r="DYT9" s="172"/>
      <c r="DYU9" s="172"/>
      <c r="DYV9" s="172"/>
      <c r="DYW9" s="172"/>
      <c r="DYX9" s="172"/>
      <c r="DYY9" s="172"/>
      <c r="DYZ9" s="172"/>
      <c r="DZA9" s="172"/>
      <c r="DZB9" s="172"/>
      <c r="DZC9" s="172"/>
      <c r="DZD9" s="172"/>
      <c r="DZE9" s="172"/>
      <c r="DZF9" s="172"/>
      <c r="DZG9" s="172"/>
      <c r="DZH9" s="172"/>
      <c r="DZI9" s="172"/>
      <c r="DZJ9" s="172"/>
      <c r="DZK9" s="172"/>
      <c r="DZL9" s="172"/>
      <c r="DZM9" s="172"/>
      <c r="DZN9" s="172"/>
      <c r="DZO9" s="172"/>
      <c r="DZP9" s="172"/>
      <c r="DZQ9" s="172"/>
      <c r="DZR9" s="172"/>
      <c r="DZS9" s="172"/>
      <c r="DZT9" s="172"/>
      <c r="DZU9" s="172"/>
      <c r="DZV9" s="172"/>
      <c r="DZW9" s="172"/>
      <c r="DZX9" s="172"/>
      <c r="DZY9" s="172"/>
      <c r="DZZ9" s="172"/>
      <c r="EAA9" s="172"/>
      <c r="EAB9" s="172"/>
      <c r="EAC9" s="172"/>
      <c r="EAD9" s="172"/>
      <c r="EAE9" s="172"/>
      <c r="EAF9" s="172"/>
      <c r="EAG9" s="172"/>
      <c r="EAH9" s="172"/>
      <c r="EAI9" s="172"/>
      <c r="EAJ9" s="172"/>
      <c r="EAK9" s="172"/>
      <c r="EAL9" s="172"/>
      <c r="EAM9" s="172"/>
      <c r="EAN9" s="172"/>
      <c r="EAO9" s="172"/>
      <c r="EAP9" s="172"/>
      <c r="EAQ9" s="172"/>
      <c r="EAR9" s="172"/>
      <c r="EAS9" s="172"/>
      <c r="EAT9" s="172"/>
      <c r="EAU9" s="172"/>
      <c r="EAV9" s="172"/>
      <c r="EAW9" s="172"/>
      <c r="EAX9" s="172"/>
      <c r="EAY9" s="172"/>
      <c r="EAZ9" s="172"/>
      <c r="EBA9" s="172"/>
      <c r="EBB9" s="172"/>
      <c r="EBC9" s="172"/>
      <c r="EBD9" s="172"/>
      <c r="EBE9" s="172"/>
      <c r="EBF9" s="172"/>
      <c r="EBG9" s="172"/>
      <c r="EBH9" s="172"/>
      <c r="EBI9" s="172"/>
      <c r="EBJ9" s="172"/>
      <c r="EBK9" s="172"/>
      <c r="EBL9" s="172"/>
      <c r="EBM9" s="172"/>
      <c r="EBN9" s="172"/>
      <c r="EBO9" s="172"/>
      <c r="EBP9" s="172"/>
      <c r="EBQ9" s="172"/>
      <c r="EBR9" s="172"/>
      <c r="EBS9" s="172"/>
      <c r="EBT9" s="172"/>
      <c r="EBU9" s="172"/>
      <c r="EBV9" s="172"/>
      <c r="EBW9" s="172"/>
      <c r="EBX9" s="172"/>
      <c r="EBY9" s="172"/>
      <c r="EBZ9" s="172"/>
      <c r="ECA9" s="172"/>
      <c r="ECB9" s="172"/>
      <c r="ECC9" s="172"/>
      <c r="ECD9" s="172"/>
      <c r="ECE9" s="172"/>
      <c r="ECF9" s="172"/>
      <c r="ECG9" s="172"/>
      <c r="ECH9" s="172"/>
      <c r="ECI9" s="172"/>
      <c r="ECJ9" s="172"/>
      <c r="ECK9" s="172"/>
      <c r="ECL9" s="172"/>
      <c r="ECM9" s="172"/>
      <c r="ECN9" s="172"/>
      <c r="ECO9" s="172"/>
      <c r="ECP9" s="172"/>
      <c r="ECQ9" s="172"/>
      <c r="ECR9" s="172"/>
      <c r="ECS9" s="172"/>
      <c r="ECT9" s="172"/>
      <c r="ECU9" s="172"/>
      <c r="ECV9" s="172"/>
      <c r="ECW9" s="172"/>
      <c r="ECX9" s="172"/>
      <c r="ECY9" s="172"/>
      <c r="ECZ9" s="172"/>
      <c r="EDA9" s="172"/>
      <c r="EDB9" s="172"/>
      <c r="EDC9" s="172"/>
      <c r="EDD9" s="172"/>
      <c r="EDE9" s="172"/>
      <c r="EDF9" s="172"/>
      <c r="EDG9" s="172"/>
      <c r="EDH9" s="172"/>
      <c r="EDI9" s="172"/>
      <c r="EDJ9" s="172"/>
      <c r="EDK9" s="172"/>
      <c r="EDL9" s="172"/>
      <c r="EDM9" s="172"/>
      <c r="EDN9" s="172"/>
      <c r="EDO9" s="172"/>
      <c r="EDP9" s="172"/>
      <c r="EDQ9" s="172"/>
      <c r="EDR9" s="172"/>
      <c r="EDS9" s="172"/>
      <c r="EDT9" s="172"/>
      <c r="EDU9" s="172"/>
      <c r="EDV9" s="172"/>
      <c r="EDW9" s="172"/>
      <c r="EDX9" s="172"/>
      <c r="EDY9" s="172"/>
      <c r="EDZ9" s="172"/>
      <c r="EEA9" s="172"/>
      <c r="EEB9" s="172"/>
      <c r="EEC9" s="172"/>
      <c r="EED9" s="172"/>
      <c r="EEE9" s="172"/>
      <c r="EEF9" s="172"/>
      <c r="EEG9" s="172"/>
      <c r="EEH9" s="172"/>
      <c r="EEI9" s="172"/>
      <c r="EEJ9" s="172"/>
      <c r="EEK9" s="172"/>
      <c r="EEL9" s="172"/>
      <c r="EEM9" s="172"/>
      <c r="EEN9" s="172"/>
      <c r="EEO9" s="172"/>
      <c r="EEP9" s="172"/>
      <c r="EEQ9" s="172"/>
      <c r="EER9" s="172"/>
      <c r="EES9" s="172"/>
      <c r="EET9" s="172"/>
      <c r="EEU9" s="172"/>
      <c r="EEV9" s="172"/>
      <c r="EEW9" s="172"/>
      <c r="EEX9" s="172"/>
      <c r="EEY9" s="172"/>
      <c r="EEZ9" s="172"/>
      <c r="EFA9" s="172"/>
      <c r="EFB9" s="172"/>
      <c r="EFC9" s="172"/>
      <c r="EFD9" s="172"/>
      <c r="EFE9" s="172"/>
      <c r="EFF9" s="172"/>
      <c r="EFG9" s="172"/>
      <c r="EFH9" s="172"/>
      <c r="EFI9" s="172"/>
      <c r="EFJ9" s="172"/>
      <c r="EFK9" s="172"/>
      <c r="EFL9" s="172"/>
      <c r="EFM9" s="172"/>
      <c r="EFN9" s="172"/>
      <c r="EFO9" s="172"/>
      <c r="EFP9" s="172"/>
      <c r="EFQ9" s="172"/>
      <c r="EFR9" s="172"/>
      <c r="EFS9" s="172"/>
      <c r="EFT9" s="172"/>
      <c r="EFU9" s="172"/>
      <c r="EFV9" s="172"/>
      <c r="EFW9" s="172"/>
      <c r="EFX9" s="172"/>
      <c r="EFY9" s="172"/>
      <c r="EFZ9" s="172"/>
      <c r="EGA9" s="172"/>
      <c r="EGB9" s="172"/>
      <c r="EGC9" s="172"/>
      <c r="EGD9" s="172"/>
      <c r="EGE9" s="172"/>
      <c r="EGF9" s="172"/>
      <c r="EGG9" s="172"/>
      <c r="EGH9" s="172"/>
      <c r="EGI9" s="172"/>
      <c r="EGJ9" s="172"/>
      <c r="EGK9" s="172"/>
      <c r="EGL9" s="172"/>
      <c r="EGM9" s="172"/>
      <c r="EGN9" s="172"/>
      <c r="EGO9" s="172"/>
      <c r="EGP9" s="172"/>
      <c r="EGQ9" s="172"/>
      <c r="EGR9" s="172"/>
      <c r="EGS9" s="172"/>
      <c r="EGT9" s="172"/>
      <c r="EGU9" s="172"/>
      <c r="EGV9" s="172"/>
      <c r="EGW9" s="172"/>
      <c r="EGX9" s="172"/>
      <c r="EGY9" s="172"/>
      <c r="EGZ9" s="172"/>
      <c r="EHA9" s="172"/>
      <c r="EHB9" s="172"/>
      <c r="EHC9" s="172"/>
      <c r="EHD9" s="172"/>
      <c r="EHE9" s="172"/>
      <c r="EHF9" s="172"/>
      <c r="EHG9" s="172"/>
      <c r="EHH9" s="172"/>
      <c r="EHI9" s="172"/>
      <c r="EHJ9" s="172"/>
      <c r="EHK9" s="172"/>
      <c r="EHL9" s="172"/>
      <c r="EHM9" s="172"/>
      <c r="EHN9" s="172"/>
      <c r="EHO9" s="172"/>
      <c r="EHP9" s="172"/>
      <c r="EHQ9" s="172"/>
      <c r="EHR9" s="172"/>
      <c r="EHS9" s="172"/>
      <c r="EHT9" s="172"/>
      <c r="EHU9" s="172"/>
      <c r="EHV9" s="172"/>
      <c r="EHW9" s="172"/>
      <c r="EHX9" s="172"/>
      <c r="EHY9" s="172"/>
      <c r="EHZ9" s="172"/>
      <c r="EIA9" s="172"/>
      <c r="EIB9" s="172"/>
      <c r="EIC9" s="172"/>
      <c r="EID9" s="172"/>
      <c r="EIE9" s="172"/>
      <c r="EIF9" s="172"/>
      <c r="EIG9" s="172"/>
      <c r="EIH9" s="172"/>
      <c r="EII9" s="172"/>
      <c r="EIJ9" s="172"/>
      <c r="EIK9" s="172"/>
      <c r="EIL9" s="172"/>
      <c r="EIM9" s="172"/>
      <c r="EIN9" s="172"/>
      <c r="EIO9" s="172"/>
      <c r="EIP9" s="172"/>
      <c r="EIQ9" s="172"/>
      <c r="EIR9" s="172"/>
      <c r="EIS9" s="172"/>
      <c r="EIT9" s="172"/>
      <c r="EIU9" s="172"/>
      <c r="EIV9" s="172"/>
      <c r="EIW9" s="172"/>
      <c r="EIX9" s="172"/>
      <c r="EIY9" s="172"/>
      <c r="EIZ9" s="172"/>
      <c r="EJA9" s="172"/>
      <c r="EJB9" s="172"/>
      <c r="EJC9" s="172"/>
      <c r="EJD9" s="172"/>
      <c r="EJE9" s="172"/>
      <c r="EJF9" s="172"/>
      <c r="EJG9" s="172"/>
      <c r="EJH9" s="172"/>
      <c r="EJI9" s="172"/>
      <c r="EJJ9" s="172"/>
      <c r="EJK9" s="172"/>
      <c r="EJL9" s="172"/>
      <c r="EJM9" s="172"/>
      <c r="EJN9" s="172"/>
      <c r="EJO9" s="172"/>
      <c r="EJP9" s="172"/>
      <c r="EJQ9" s="172"/>
      <c r="EJR9" s="172"/>
      <c r="EJS9" s="172"/>
      <c r="EJT9" s="172"/>
      <c r="EJU9" s="172"/>
      <c r="EJV9" s="172"/>
      <c r="EJW9" s="172"/>
      <c r="EJX9" s="172"/>
      <c r="EJY9" s="172"/>
      <c r="EJZ9" s="172"/>
      <c r="EKA9" s="172"/>
      <c r="EKB9" s="172"/>
      <c r="EKC9" s="172"/>
      <c r="EKD9" s="172"/>
      <c r="EKE9" s="172"/>
      <c r="EKF9" s="172"/>
      <c r="EKG9" s="172"/>
      <c r="EKH9" s="172"/>
      <c r="EKI9" s="172"/>
      <c r="EKJ9" s="172"/>
      <c r="EKK9" s="172"/>
      <c r="EKL9" s="172"/>
      <c r="EKM9" s="172"/>
      <c r="EKN9" s="172"/>
      <c r="EKO9" s="172"/>
      <c r="EKP9" s="172"/>
      <c r="EKQ9" s="172"/>
      <c r="EKR9" s="172"/>
      <c r="EKS9" s="172"/>
      <c r="EKT9" s="172"/>
      <c r="EKU9" s="172"/>
      <c r="EKV9" s="172"/>
      <c r="EKW9" s="172"/>
      <c r="EKX9" s="172"/>
      <c r="EKY9" s="172"/>
      <c r="EKZ9" s="172"/>
      <c r="ELA9" s="172"/>
      <c r="ELB9" s="172"/>
      <c r="ELC9" s="172"/>
      <c r="ELD9" s="172"/>
      <c r="ELE9" s="172"/>
      <c r="ELF9" s="172"/>
      <c r="ELG9" s="172"/>
      <c r="ELH9" s="172"/>
      <c r="ELI9" s="172"/>
      <c r="ELJ9" s="172"/>
      <c r="ELK9" s="172"/>
      <c r="ELL9" s="172"/>
      <c r="ELM9" s="172"/>
      <c r="ELN9" s="172"/>
      <c r="ELO9" s="172"/>
      <c r="ELP9" s="172"/>
      <c r="ELQ9" s="172"/>
      <c r="ELR9" s="172"/>
      <c r="ELS9" s="172"/>
      <c r="ELT9" s="172"/>
      <c r="ELU9" s="172"/>
      <c r="ELV9" s="172"/>
      <c r="ELW9" s="172"/>
      <c r="ELX9" s="172"/>
      <c r="ELY9" s="172"/>
      <c r="ELZ9" s="172"/>
      <c r="EMA9" s="172"/>
      <c r="EMB9" s="172"/>
      <c r="EMC9" s="172"/>
      <c r="EMD9" s="172"/>
      <c r="EME9" s="172"/>
      <c r="EMF9" s="172"/>
      <c r="EMG9" s="172"/>
      <c r="EMH9" s="172"/>
      <c r="EMI9" s="172"/>
      <c r="EMJ9" s="172"/>
      <c r="EMK9" s="172"/>
      <c r="EML9" s="172"/>
      <c r="EMM9" s="172"/>
      <c r="EMN9" s="172"/>
      <c r="EMO9" s="172"/>
      <c r="EMP9" s="172"/>
      <c r="EMQ9" s="172"/>
      <c r="EMR9" s="172"/>
      <c r="EMS9" s="172"/>
      <c r="EMT9" s="172"/>
      <c r="EMU9" s="172"/>
      <c r="EMV9" s="172"/>
      <c r="EMW9" s="172"/>
      <c r="EMX9" s="172"/>
      <c r="EMY9" s="172"/>
      <c r="EMZ9" s="172"/>
      <c r="ENA9" s="172"/>
      <c r="ENB9" s="172"/>
      <c r="ENC9" s="172"/>
      <c r="END9" s="172"/>
      <c r="ENE9" s="172"/>
      <c r="ENF9" s="172"/>
      <c r="ENG9" s="172"/>
      <c r="ENH9" s="172"/>
      <c r="ENI9" s="172"/>
      <c r="ENJ9" s="172"/>
      <c r="ENK9" s="172"/>
      <c r="ENL9" s="172"/>
      <c r="ENM9" s="172"/>
      <c r="ENN9" s="172"/>
      <c r="ENO9" s="172"/>
      <c r="ENP9" s="172"/>
      <c r="ENQ9" s="172"/>
      <c r="ENR9" s="172"/>
      <c r="ENS9" s="172"/>
      <c r="ENT9" s="172"/>
      <c r="ENU9" s="172"/>
      <c r="ENV9" s="172"/>
      <c r="ENW9" s="172"/>
      <c r="ENX9" s="172"/>
      <c r="ENY9" s="172"/>
      <c r="ENZ9" s="172"/>
      <c r="EOA9" s="172"/>
      <c r="EOB9" s="172"/>
      <c r="EOC9" s="172"/>
      <c r="EOD9" s="172"/>
      <c r="EOE9" s="172"/>
      <c r="EOF9" s="172"/>
      <c r="EOG9" s="172"/>
      <c r="EOH9" s="172"/>
      <c r="EOI9" s="172"/>
      <c r="EOJ9" s="172"/>
      <c r="EOK9" s="172"/>
      <c r="EOL9" s="172"/>
      <c r="EOM9" s="172"/>
      <c r="EON9" s="172"/>
      <c r="EOO9" s="172"/>
      <c r="EOP9" s="172"/>
      <c r="EOQ9" s="172"/>
      <c r="EOR9" s="172"/>
      <c r="EOS9" s="172"/>
      <c r="EOT9" s="172"/>
      <c r="EOU9" s="172"/>
      <c r="EOV9" s="172"/>
      <c r="EOW9" s="172"/>
      <c r="EOX9" s="172"/>
      <c r="EOY9" s="172"/>
      <c r="EOZ9" s="172"/>
      <c r="EPA9" s="172"/>
      <c r="EPB9" s="172"/>
      <c r="EPC9" s="172"/>
      <c r="EPD9" s="172"/>
      <c r="EPE9" s="172"/>
      <c r="EPF9" s="172"/>
      <c r="EPG9" s="172"/>
      <c r="EPH9" s="172"/>
      <c r="EPI9" s="172"/>
      <c r="EPJ9" s="172"/>
      <c r="EPK9" s="172"/>
      <c r="EPL9" s="172"/>
      <c r="EPM9" s="172"/>
      <c r="EPN9" s="172"/>
      <c r="EPO9" s="172"/>
      <c r="EPP9" s="172"/>
      <c r="EPQ9" s="172"/>
      <c r="EPR9" s="172"/>
      <c r="EPS9" s="172"/>
      <c r="EPT9" s="172"/>
      <c r="EPU9" s="172"/>
      <c r="EPV9" s="172"/>
      <c r="EPW9" s="172"/>
      <c r="EPX9" s="172"/>
      <c r="EPY9" s="172"/>
      <c r="EPZ9" s="172"/>
      <c r="EQA9" s="172"/>
      <c r="EQB9" s="172"/>
      <c r="EQC9" s="172"/>
      <c r="EQD9" s="172"/>
      <c r="EQE9" s="172"/>
      <c r="EQF9" s="172"/>
      <c r="EQG9" s="172"/>
      <c r="EQH9" s="172"/>
      <c r="EQI9" s="172"/>
      <c r="EQJ9" s="172"/>
      <c r="EQK9" s="172"/>
      <c r="EQL9" s="172"/>
      <c r="EQM9" s="172"/>
      <c r="EQN9" s="172"/>
      <c r="EQO9" s="172"/>
      <c r="EQP9" s="172"/>
      <c r="EQQ9" s="172"/>
      <c r="EQR9" s="172"/>
      <c r="EQS9" s="172"/>
      <c r="EQT9" s="172"/>
      <c r="EQU9" s="172"/>
      <c r="EQV9" s="172"/>
      <c r="EQW9" s="172"/>
      <c r="EQX9" s="172"/>
      <c r="EQY9" s="172"/>
      <c r="EQZ9" s="172"/>
      <c r="ERA9" s="172"/>
      <c r="ERB9" s="172"/>
      <c r="ERC9" s="172"/>
      <c r="ERD9" s="172"/>
      <c r="ERE9" s="172"/>
      <c r="ERF9" s="172"/>
      <c r="ERG9" s="172"/>
      <c r="ERH9" s="172"/>
      <c r="ERI9" s="172"/>
      <c r="ERJ9" s="172"/>
      <c r="ERK9" s="172"/>
      <c r="ERL9" s="172"/>
      <c r="ERM9" s="172"/>
      <c r="ERN9" s="172"/>
      <c r="ERO9" s="172"/>
      <c r="ERP9" s="172"/>
      <c r="ERQ9" s="172"/>
      <c r="ERR9" s="172"/>
      <c r="ERS9" s="172"/>
      <c r="ERT9" s="172"/>
      <c r="ERU9" s="172"/>
      <c r="ERV9" s="172"/>
      <c r="ERW9" s="172"/>
      <c r="ERX9" s="172"/>
      <c r="ERY9" s="172"/>
      <c r="ERZ9" s="172"/>
      <c r="ESA9" s="172"/>
      <c r="ESB9" s="172"/>
      <c r="ESC9" s="172"/>
      <c r="ESD9" s="172"/>
      <c r="ESE9" s="172"/>
      <c r="ESF9" s="172"/>
      <c r="ESG9" s="172"/>
      <c r="ESH9" s="172"/>
      <c r="ESI9" s="172"/>
      <c r="ESJ9" s="172"/>
      <c r="ESK9" s="172"/>
      <c r="ESL9" s="172"/>
      <c r="ESM9" s="172"/>
      <c r="ESN9" s="172"/>
      <c r="ESO9" s="172"/>
      <c r="ESP9" s="172"/>
      <c r="ESQ9" s="172"/>
      <c r="ESR9" s="172"/>
      <c r="ESS9" s="172"/>
      <c r="EST9" s="172"/>
      <c r="ESU9" s="172"/>
      <c r="ESV9" s="172"/>
      <c r="ESW9" s="172"/>
      <c r="ESX9" s="172"/>
      <c r="ESY9" s="172"/>
      <c r="ESZ9" s="172"/>
      <c r="ETA9" s="172"/>
      <c r="ETB9" s="172"/>
      <c r="ETC9" s="172"/>
      <c r="ETD9" s="172"/>
      <c r="ETE9" s="172"/>
      <c r="ETF9" s="172"/>
      <c r="ETG9" s="172"/>
      <c r="ETH9" s="172"/>
      <c r="ETI9" s="172"/>
      <c r="ETJ9" s="172"/>
      <c r="ETK9" s="172"/>
      <c r="ETL9" s="172"/>
      <c r="ETM9" s="172"/>
      <c r="ETN9" s="172"/>
      <c r="ETO9" s="172"/>
      <c r="ETP9" s="172"/>
      <c r="ETQ9" s="172"/>
      <c r="ETR9" s="172"/>
      <c r="ETS9" s="172"/>
      <c r="ETT9" s="172"/>
      <c r="ETU9" s="172"/>
      <c r="ETV9" s="172"/>
      <c r="ETW9" s="172"/>
      <c r="ETX9" s="172"/>
      <c r="ETY9" s="172"/>
      <c r="ETZ9" s="172"/>
      <c r="EUA9" s="172"/>
      <c r="EUB9" s="172"/>
      <c r="EUC9" s="172"/>
      <c r="EUD9" s="172"/>
      <c r="EUE9" s="172"/>
      <c r="EUF9" s="172"/>
      <c r="EUG9" s="172"/>
      <c r="EUH9" s="172"/>
      <c r="EUI9" s="172"/>
      <c r="EUJ9" s="172"/>
      <c r="EUK9" s="172"/>
      <c r="EUL9" s="172"/>
      <c r="EUM9" s="172"/>
      <c r="EUN9" s="172"/>
      <c r="EUO9" s="172"/>
      <c r="EUP9" s="172"/>
      <c r="EUQ9" s="172"/>
      <c r="EUR9" s="172"/>
      <c r="EUS9" s="172"/>
      <c r="EUT9" s="172"/>
      <c r="EUU9" s="172"/>
      <c r="EUV9" s="172"/>
      <c r="EUW9" s="172"/>
      <c r="EUX9" s="172"/>
      <c r="EUY9" s="172"/>
      <c r="EUZ9" s="172"/>
      <c r="EVA9" s="172"/>
      <c r="EVB9" s="172"/>
      <c r="EVC9" s="172"/>
      <c r="EVD9" s="172"/>
      <c r="EVE9" s="172"/>
      <c r="EVF9" s="172"/>
      <c r="EVG9" s="172"/>
      <c r="EVH9" s="172"/>
      <c r="EVI9" s="172"/>
      <c r="EVJ9" s="172"/>
      <c r="EVK9" s="172"/>
      <c r="EVL9" s="172"/>
      <c r="EVM9" s="172"/>
      <c r="EVN9" s="172"/>
      <c r="EVO9" s="172"/>
      <c r="EVP9" s="172"/>
      <c r="EVQ9" s="172"/>
      <c r="EVR9" s="172"/>
      <c r="EVS9" s="172"/>
      <c r="EVT9" s="172"/>
      <c r="EVU9" s="172"/>
      <c r="EVV9" s="172"/>
      <c r="EVW9" s="172"/>
      <c r="EVX9" s="172"/>
      <c r="EVY9" s="172"/>
      <c r="EVZ9" s="172"/>
      <c r="EWA9" s="172"/>
      <c r="EWB9" s="172"/>
      <c r="EWC9" s="172"/>
      <c r="EWD9" s="172"/>
      <c r="EWE9" s="172"/>
      <c r="EWF9" s="172"/>
      <c r="EWG9" s="172"/>
      <c r="EWH9" s="172"/>
      <c r="EWI9" s="172"/>
      <c r="EWJ9" s="172"/>
      <c r="EWK9" s="172"/>
      <c r="EWL9" s="172"/>
      <c r="EWM9" s="172"/>
      <c r="EWN9" s="172"/>
      <c r="EWO9" s="172"/>
      <c r="EWP9" s="172"/>
      <c r="EWQ9" s="172"/>
      <c r="EWR9" s="172"/>
      <c r="EWS9" s="172"/>
      <c r="EWT9" s="172"/>
      <c r="EWU9" s="172"/>
      <c r="EWV9" s="172"/>
      <c r="EWW9" s="172"/>
      <c r="EWX9" s="172"/>
      <c r="EWY9" s="172"/>
      <c r="EWZ9" s="172"/>
      <c r="EXA9" s="172"/>
      <c r="EXB9" s="172"/>
      <c r="EXC9" s="172"/>
      <c r="EXD9" s="172"/>
      <c r="EXE9" s="172"/>
      <c r="EXF9" s="172"/>
      <c r="EXG9" s="172"/>
      <c r="EXH9" s="172"/>
      <c r="EXI9" s="172"/>
      <c r="EXJ9" s="172"/>
      <c r="EXK9" s="172"/>
      <c r="EXL9" s="172"/>
      <c r="EXM9" s="172"/>
      <c r="EXN9" s="172"/>
      <c r="EXO9" s="172"/>
      <c r="EXP9" s="172"/>
      <c r="EXQ9" s="172"/>
      <c r="EXR9" s="172"/>
      <c r="EXS9" s="172"/>
      <c r="EXT9" s="172"/>
      <c r="EXU9" s="172"/>
      <c r="EXV9" s="172"/>
      <c r="EXW9" s="172"/>
      <c r="EXX9" s="172"/>
      <c r="EXY9" s="172"/>
      <c r="EXZ9" s="172"/>
      <c r="EYA9" s="172"/>
      <c r="EYB9" s="172"/>
      <c r="EYC9" s="172"/>
      <c r="EYD9" s="172"/>
      <c r="EYE9" s="172"/>
      <c r="EYF9" s="172"/>
      <c r="EYG9" s="172"/>
      <c r="EYH9" s="172"/>
      <c r="EYI9" s="172"/>
      <c r="EYJ9" s="172"/>
      <c r="EYK9" s="172"/>
      <c r="EYL9" s="172"/>
      <c r="EYM9" s="172"/>
      <c r="EYN9" s="172"/>
      <c r="EYO9" s="172"/>
      <c r="EYP9" s="172"/>
      <c r="EYQ9" s="172"/>
      <c r="EYR9" s="172"/>
      <c r="EYS9" s="172"/>
      <c r="EYT9" s="172"/>
      <c r="EYU9" s="172"/>
      <c r="EYV9" s="172"/>
      <c r="EYW9" s="172"/>
      <c r="EYX9" s="172"/>
      <c r="EYY9" s="172"/>
      <c r="EYZ9" s="172"/>
      <c r="EZA9" s="172"/>
      <c r="EZB9" s="172"/>
      <c r="EZC9" s="172"/>
      <c r="EZD9" s="172"/>
      <c r="EZE9" s="172"/>
      <c r="EZF9" s="172"/>
      <c r="EZG9" s="172"/>
      <c r="EZH9" s="172"/>
      <c r="EZI9" s="172"/>
      <c r="EZJ9" s="172"/>
      <c r="EZK9" s="172"/>
      <c r="EZL9" s="172"/>
      <c r="EZM9" s="172"/>
      <c r="EZN9" s="172"/>
      <c r="EZO9" s="172"/>
      <c r="EZP9" s="172"/>
      <c r="EZQ9" s="172"/>
      <c r="EZR9" s="172"/>
      <c r="EZS9" s="172"/>
      <c r="EZT9" s="172"/>
      <c r="EZU9" s="172"/>
      <c r="EZV9" s="172"/>
      <c r="EZW9" s="172"/>
      <c r="EZX9" s="172"/>
      <c r="EZY9" s="172"/>
      <c r="EZZ9" s="172"/>
      <c r="FAA9" s="172"/>
      <c r="FAB9" s="172"/>
      <c r="FAC9" s="172"/>
      <c r="FAD9" s="172"/>
      <c r="FAE9" s="172"/>
      <c r="FAF9" s="172"/>
      <c r="FAG9" s="172"/>
      <c r="FAH9" s="172"/>
      <c r="FAI9" s="172"/>
      <c r="FAJ9" s="172"/>
      <c r="FAK9" s="172"/>
      <c r="FAL9" s="172"/>
      <c r="FAM9" s="172"/>
      <c r="FAN9" s="172"/>
      <c r="FAO9" s="172"/>
      <c r="FAP9" s="172"/>
      <c r="FAQ9" s="172"/>
      <c r="FAR9" s="172"/>
      <c r="FAS9" s="172"/>
      <c r="FAT9" s="172"/>
      <c r="FAU9" s="172"/>
      <c r="FAV9" s="172"/>
      <c r="FAW9" s="172"/>
      <c r="FAX9" s="172"/>
      <c r="FAY9" s="172"/>
      <c r="FAZ9" s="172"/>
      <c r="FBA9" s="172"/>
      <c r="FBB9" s="172"/>
      <c r="FBC9" s="172"/>
      <c r="FBD9" s="172"/>
      <c r="FBE9" s="172"/>
      <c r="FBF9" s="172"/>
      <c r="FBG9" s="172"/>
      <c r="FBH9" s="172"/>
      <c r="FBI9" s="172"/>
      <c r="FBJ9" s="172"/>
      <c r="FBK9" s="172"/>
      <c r="FBL9" s="172"/>
      <c r="FBM9" s="172"/>
      <c r="FBN9" s="172"/>
      <c r="FBO9" s="172"/>
      <c r="FBP9" s="172"/>
      <c r="FBQ9" s="172"/>
      <c r="FBR9" s="172"/>
      <c r="FBS9" s="172"/>
      <c r="FBT9" s="172"/>
      <c r="FBU9" s="172"/>
      <c r="FBV9" s="172"/>
      <c r="FBW9" s="172"/>
      <c r="FBX9" s="172"/>
      <c r="FBY9" s="172"/>
      <c r="FBZ9" s="172"/>
      <c r="FCA9" s="172"/>
      <c r="FCB9" s="172"/>
      <c r="FCC9" s="172"/>
      <c r="FCD9" s="172"/>
      <c r="FCE9" s="172"/>
      <c r="FCF9" s="172"/>
      <c r="FCG9" s="172"/>
      <c r="FCH9" s="172"/>
      <c r="FCI9" s="172"/>
      <c r="FCJ9" s="172"/>
      <c r="FCK9" s="172"/>
      <c r="FCL9" s="172"/>
      <c r="FCM9" s="172"/>
      <c r="FCN9" s="172"/>
      <c r="FCO9" s="172"/>
      <c r="FCP9" s="172"/>
      <c r="FCQ9" s="172"/>
      <c r="FCR9" s="172"/>
      <c r="FCS9" s="172"/>
      <c r="FCT9" s="172"/>
      <c r="FCU9" s="172"/>
      <c r="FCV9" s="172"/>
      <c r="FCW9" s="172"/>
      <c r="FCX9" s="172"/>
      <c r="FCY9" s="172"/>
      <c r="FCZ9" s="172"/>
      <c r="FDA9" s="172"/>
      <c r="FDB9" s="172"/>
      <c r="FDC9" s="172"/>
      <c r="FDD9" s="172"/>
      <c r="FDE9" s="172"/>
      <c r="FDF9" s="172"/>
      <c r="FDG9" s="172"/>
      <c r="FDH9" s="172"/>
      <c r="FDI9" s="172"/>
      <c r="FDJ9" s="172"/>
      <c r="FDK9" s="172"/>
      <c r="FDL9" s="172"/>
      <c r="FDM9" s="172"/>
      <c r="FDN9" s="172"/>
      <c r="FDO9" s="172"/>
      <c r="FDP9" s="172"/>
      <c r="FDQ9" s="172"/>
      <c r="FDR9" s="172"/>
      <c r="FDS9" s="172"/>
      <c r="FDT9" s="172"/>
      <c r="FDU9" s="172"/>
      <c r="FDV9" s="172"/>
      <c r="FDW9" s="172"/>
      <c r="FDX9" s="172"/>
      <c r="FDY9" s="172"/>
      <c r="FDZ9" s="172"/>
      <c r="FEA9" s="172"/>
      <c r="FEB9" s="172"/>
      <c r="FEC9" s="172"/>
      <c r="FED9" s="172"/>
      <c r="FEE9" s="172"/>
      <c r="FEF9" s="172"/>
      <c r="FEG9" s="172"/>
      <c r="FEH9" s="172"/>
      <c r="FEI9" s="172"/>
      <c r="FEJ9" s="172"/>
      <c r="FEK9" s="172"/>
      <c r="FEL9" s="172"/>
      <c r="FEM9" s="172"/>
      <c r="FEN9" s="172"/>
      <c r="FEO9" s="172"/>
      <c r="FEP9" s="172"/>
      <c r="FEQ9" s="172"/>
      <c r="FER9" s="172"/>
      <c r="FES9" s="172"/>
      <c r="FET9" s="172"/>
      <c r="FEU9" s="172"/>
      <c r="FEV9" s="172"/>
      <c r="FEW9" s="172"/>
      <c r="FEX9" s="172"/>
      <c r="FEY9" s="172"/>
      <c r="FEZ9" s="172"/>
      <c r="FFA9" s="172"/>
      <c r="FFB9" s="172"/>
      <c r="FFC9" s="172"/>
      <c r="FFD9" s="172"/>
      <c r="FFE9" s="172"/>
      <c r="FFF9" s="172"/>
      <c r="FFG9" s="172"/>
      <c r="FFH9" s="172"/>
      <c r="FFI9" s="172"/>
      <c r="FFJ9" s="172"/>
      <c r="FFK9" s="172"/>
      <c r="FFL9" s="172"/>
      <c r="FFM9" s="172"/>
      <c r="FFN9" s="172"/>
      <c r="FFO9" s="172"/>
      <c r="FFP9" s="172"/>
      <c r="FFQ9" s="172"/>
      <c r="FFR9" s="172"/>
      <c r="FFS9" s="172"/>
      <c r="FFT9" s="172"/>
      <c r="FFU9" s="172"/>
      <c r="FFV9" s="172"/>
      <c r="FFW9" s="172"/>
      <c r="FFX9" s="172"/>
      <c r="FFY9" s="172"/>
      <c r="FFZ9" s="172"/>
      <c r="FGA9" s="172"/>
      <c r="FGB9" s="172"/>
      <c r="FGC9" s="172"/>
      <c r="FGD9" s="172"/>
      <c r="FGE9" s="172"/>
      <c r="FGF9" s="172"/>
      <c r="FGG9" s="172"/>
      <c r="FGH9" s="172"/>
      <c r="FGI9" s="172"/>
      <c r="FGJ9" s="172"/>
      <c r="FGK9" s="172"/>
      <c r="FGL9" s="172"/>
      <c r="FGM9" s="172"/>
      <c r="FGN9" s="172"/>
      <c r="FGO9" s="172"/>
      <c r="FGP9" s="172"/>
      <c r="FGQ9" s="172"/>
      <c r="FGR9" s="172"/>
      <c r="FGS9" s="172"/>
      <c r="FGT9" s="172"/>
      <c r="FGU9" s="172"/>
      <c r="FGV9" s="172"/>
      <c r="FGW9" s="172"/>
      <c r="FGX9" s="172"/>
      <c r="FGY9" s="172"/>
      <c r="FGZ9" s="172"/>
      <c r="FHA9" s="172"/>
      <c r="FHB9" s="172"/>
      <c r="FHC9" s="172"/>
      <c r="FHD9" s="172"/>
      <c r="FHE9" s="172"/>
      <c r="FHF9" s="172"/>
      <c r="FHG9" s="172"/>
      <c r="FHH9" s="172"/>
      <c r="FHI9" s="172"/>
      <c r="FHJ9" s="172"/>
      <c r="FHK9" s="172"/>
      <c r="FHL9" s="172"/>
      <c r="FHM9" s="172"/>
      <c r="FHN9" s="172"/>
      <c r="FHO9" s="172"/>
      <c r="FHP9" s="172"/>
      <c r="FHQ9" s="172"/>
      <c r="FHR9" s="172"/>
      <c r="FHS9" s="172"/>
      <c r="FHT9" s="172"/>
      <c r="FHU9" s="172"/>
      <c r="FHV9" s="172"/>
      <c r="FHW9" s="172"/>
      <c r="FHX9" s="172"/>
      <c r="FHY9" s="172"/>
      <c r="FHZ9" s="172"/>
      <c r="FIA9" s="172"/>
      <c r="FIB9" s="172"/>
      <c r="FIC9" s="172"/>
      <c r="FID9" s="172"/>
      <c r="FIE9" s="172"/>
      <c r="FIF9" s="172"/>
      <c r="FIG9" s="172"/>
      <c r="FIH9" s="172"/>
      <c r="FII9" s="172"/>
      <c r="FIJ9" s="172"/>
      <c r="FIK9" s="172"/>
      <c r="FIL9" s="172"/>
      <c r="FIM9" s="172"/>
      <c r="FIN9" s="172"/>
      <c r="FIO9" s="172"/>
      <c r="FIP9" s="172"/>
      <c r="FIQ9" s="172"/>
      <c r="FIR9" s="172"/>
      <c r="FIS9" s="172"/>
      <c r="FIT9" s="172"/>
      <c r="FIU9" s="172"/>
      <c r="FIV9" s="172"/>
      <c r="FIW9" s="172"/>
      <c r="FIX9" s="172"/>
      <c r="FIY9" s="172"/>
      <c r="FIZ9" s="172"/>
      <c r="FJA9" s="172"/>
      <c r="FJB9" s="172"/>
      <c r="FJC9" s="172"/>
      <c r="FJD9" s="172"/>
      <c r="FJE9" s="172"/>
      <c r="FJF9" s="172"/>
      <c r="FJG9" s="172"/>
      <c r="FJH9" s="172"/>
      <c r="FJI9" s="172"/>
      <c r="FJJ9" s="172"/>
      <c r="FJK9" s="172"/>
      <c r="FJL9" s="172"/>
      <c r="FJM9" s="172"/>
      <c r="FJN9" s="172"/>
      <c r="FJO9" s="172"/>
      <c r="FJP9" s="172"/>
      <c r="FJQ9" s="172"/>
      <c r="FJR9" s="172"/>
      <c r="FJS9" s="172"/>
      <c r="FJT9" s="172"/>
      <c r="FJU9" s="172"/>
      <c r="FJV9" s="172"/>
      <c r="FJW9" s="172"/>
      <c r="FJX9" s="172"/>
      <c r="FJY9" s="172"/>
      <c r="FJZ9" s="172"/>
      <c r="FKA9" s="172"/>
      <c r="FKB9" s="172"/>
      <c r="FKC9" s="172"/>
      <c r="FKD9" s="172"/>
      <c r="FKE9" s="172"/>
      <c r="FKF9" s="172"/>
      <c r="FKG9" s="172"/>
      <c r="FKH9" s="172"/>
      <c r="FKI9" s="172"/>
      <c r="FKJ9" s="172"/>
      <c r="FKK9" s="172"/>
      <c r="FKL9" s="172"/>
      <c r="FKM9" s="172"/>
      <c r="FKN9" s="172"/>
      <c r="FKO9" s="172"/>
      <c r="FKP9" s="172"/>
      <c r="FKQ9" s="172"/>
      <c r="FKR9" s="172"/>
      <c r="FKS9" s="172"/>
      <c r="FKT9" s="172"/>
      <c r="FKU9" s="172"/>
      <c r="FKV9" s="172"/>
      <c r="FKW9" s="172"/>
      <c r="FKX9" s="172"/>
      <c r="FKY9" s="172"/>
      <c r="FKZ9" s="172"/>
      <c r="FLA9" s="172"/>
      <c r="FLB9" s="172"/>
      <c r="FLC9" s="172"/>
      <c r="FLD9" s="172"/>
      <c r="FLE9" s="172"/>
      <c r="FLF9" s="172"/>
      <c r="FLG9" s="172"/>
      <c r="FLH9" s="172"/>
      <c r="FLI9" s="172"/>
      <c r="FLJ9" s="172"/>
      <c r="FLK9" s="172"/>
      <c r="FLL9" s="172"/>
      <c r="FLM9" s="172"/>
      <c r="FLN9" s="172"/>
      <c r="FLO9" s="172"/>
      <c r="FLP9" s="172"/>
      <c r="FLQ9" s="172"/>
      <c r="FLR9" s="172"/>
      <c r="FLS9" s="172"/>
      <c r="FLT9" s="172"/>
      <c r="FLU9" s="172"/>
      <c r="FLV9" s="172"/>
      <c r="FLW9" s="172"/>
      <c r="FLX9" s="172"/>
      <c r="FLY9" s="172"/>
      <c r="FLZ9" s="172"/>
      <c r="FMA9" s="172"/>
      <c r="FMB9" s="172"/>
      <c r="FMC9" s="172"/>
      <c r="FMD9" s="172"/>
      <c r="FME9" s="172"/>
      <c r="FMF9" s="172"/>
      <c r="FMG9" s="172"/>
      <c r="FMH9" s="172"/>
      <c r="FMI9" s="172"/>
      <c r="FMJ9" s="172"/>
      <c r="FMK9" s="172"/>
      <c r="FML9" s="172"/>
      <c r="FMM9" s="172"/>
      <c r="FMN9" s="172"/>
      <c r="FMO9" s="172"/>
      <c r="FMP9" s="172"/>
      <c r="FMQ9" s="172"/>
      <c r="FMR9" s="172"/>
      <c r="FMS9" s="172"/>
      <c r="FMT9" s="172"/>
      <c r="FMU9" s="172"/>
      <c r="FMV9" s="172"/>
      <c r="FMW9" s="172"/>
      <c r="FMX9" s="172"/>
      <c r="FMY9" s="172"/>
      <c r="FMZ9" s="172"/>
      <c r="FNA9" s="172"/>
      <c r="FNB9" s="172"/>
      <c r="FNC9" s="172"/>
      <c r="FND9" s="172"/>
      <c r="FNE9" s="172"/>
      <c r="FNF9" s="172"/>
      <c r="FNG9" s="172"/>
      <c r="FNH9" s="172"/>
      <c r="FNI9" s="172"/>
      <c r="FNJ9" s="172"/>
      <c r="FNK9" s="172"/>
      <c r="FNL9" s="172"/>
      <c r="FNM9" s="172"/>
      <c r="FNN9" s="172"/>
      <c r="FNO9" s="172"/>
      <c r="FNP9" s="172"/>
      <c r="FNQ9" s="172"/>
      <c r="FNR9" s="172"/>
      <c r="FNS9" s="172"/>
      <c r="FNT9" s="172"/>
      <c r="FNU9" s="172"/>
      <c r="FNV9" s="172"/>
      <c r="FNW9" s="172"/>
      <c r="FNX9" s="172"/>
      <c r="FNY9" s="172"/>
      <c r="FNZ9" s="172"/>
      <c r="FOA9" s="172"/>
      <c r="FOB9" s="172"/>
      <c r="FOC9" s="172"/>
      <c r="FOD9" s="172"/>
      <c r="FOE9" s="172"/>
      <c r="FOF9" s="172"/>
      <c r="FOG9" s="172"/>
      <c r="FOH9" s="172"/>
      <c r="FOI9" s="172"/>
      <c r="FOJ9" s="172"/>
      <c r="FOK9" s="172"/>
      <c r="FOL9" s="172"/>
      <c r="FOM9" s="172"/>
      <c r="FON9" s="172"/>
      <c r="FOO9" s="172"/>
      <c r="FOP9" s="172"/>
      <c r="FOQ9" s="172"/>
      <c r="FOR9" s="172"/>
      <c r="FOS9" s="172"/>
      <c r="FOT9" s="172"/>
      <c r="FOU9" s="172"/>
      <c r="FOV9" s="172"/>
      <c r="FOW9" s="172"/>
      <c r="FOX9" s="172"/>
      <c r="FOY9" s="172"/>
      <c r="FOZ9" s="172"/>
      <c r="FPA9" s="172"/>
      <c r="FPB9" s="172"/>
      <c r="FPC9" s="172"/>
      <c r="FPD9" s="172"/>
      <c r="FPE9" s="172"/>
      <c r="FPF9" s="172"/>
      <c r="FPG9" s="172"/>
      <c r="FPH9" s="172"/>
      <c r="FPI9" s="172"/>
      <c r="FPJ9" s="172"/>
      <c r="FPK9" s="172"/>
      <c r="FPL9" s="172"/>
      <c r="FPM9" s="172"/>
      <c r="FPN9" s="172"/>
      <c r="FPO9" s="172"/>
      <c r="FPP9" s="172"/>
      <c r="FPQ9" s="172"/>
      <c r="FPR9" s="172"/>
      <c r="FPS9" s="172"/>
      <c r="FPT9" s="172"/>
      <c r="FPU9" s="172"/>
      <c r="FPV9" s="172"/>
      <c r="FPW9" s="172"/>
      <c r="FPX9" s="172"/>
      <c r="FPY9" s="172"/>
      <c r="FPZ9" s="172"/>
      <c r="FQA9" s="172"/>
      <c r="FQB9" s="172"/>
      <c r="FQC9" s="172"/>
      <c r="FQD9" s="172"/>
      <c r="FQE9" s="172"/>
      <c r="FQF9" s="172"/>
      <c r="FQG9" s="172"/>
      <c r="FQH9" s="172"/>
      <c r="FQI9" s="172"/>
      <c r="FQJ9" s="172"/>
      <c r="FQK9" s="172"/>
      <c r="FQL9" s="172"/>
      <c r="FQM9" s="172"/>
      <c r="FQN9" s="172"/>
      <c r="FQO9" s="172"/>
      <c r="FQP9" s="172"/>
      <c r="FQQ9" s="172"/>
      <c r="FQR9" s="172"/>
      <c r="FQS9" s="172"/>
      <c r="FQT9" s="172"/>
      <c r="FQU9" s="172"/>
      <c r="FQV9" s="172"/>
      <c r="FQW9" s="172"/>
      <c r="FQX9" s="172"/>
      <c r="FQY9" s="172"/>
      <c r="FQZ9" s="172"/>
      <c r="FRA9" s="172"/>
      <c r="FRB9" s="172"/>
      <c r="FRC9" s="172"/>
      <c r="FRD9" s="172"/>
      <c r="FRE9" s="172"/>
      <c r="FRF9" s="172"/>
      <c r="FRG9" s="172"/>
      <c r="FRH9" s="172"/>
      <c r="FRI9" s="172"/>
      <c r="FRJ9" s="172"/>
      <c r="FRK9" s="172"/>
      <c r="FRL9" s="172"/>
      <c r="FRM9" s="172"/>
      <c r="FRN9" s="172"/>
      <c r="FRO9" s="172"/>
      <c r="FRP9" s="172"/>
      <c r="FRQ9" s="172"/>
      <c r="FRR9" s="172"/>
      <c r="FRS9" s="172"/>
      <c r="FRT9" s="172"/>
      <c r="FRU9" s="172"/>
      <c r="FRV9" s="172"/>
      <c r="FRW9" s="172"/>
      <c r="FRX9" s="172"/>
      <c r="FRY9" s="172"/>
      <c r="FRZ9" s="172"/>
      <c r="FSA9" s="172"/>
      <c r="FSB9" s="172"/>
      <c r="FSC9" s="172"/>
      <c r="FSD9" s="172"/>
      <c r="FSE9" s="172"/>
      <c r="FSF9" s="172"/>
      <c r="FSG9" s="172"/>
      <c r="FSH9" s="172"/>
      <c r="FSI9" s="172"/>
      <c r="FSJ9" s="172"/>
      <c r="FSK9" s="172"/>
      <c r="FSL9" s="172"/>
      <c r="FSM9" s="172"/>
      <c r="FSN9" s="172"/>
      <c r="FSO9" s="172"/>
      <c r="FSP9" s="172"/>
      <c r="FSQ9" s="172"/>
      <c r="FSR9" s="172"/>
      <c r="FSS9" s="172"/>
      <c r="FST9" s="172"/>
      <c r="FSU9" s="172"/>
      <c r="FSV9" s="172"/>
      <c r="FSW9" s="172"/>
      <c r="FSX9" s="172"/>
      <c r="FSY9" s="172"/>
      <c r="FSZ9" s="172"/>
      <c r="FTA9" s="172"/>
      <c r="FTB9" s="172"/>
      <c r="FTC9" s="172"/>
      <c r="FTD9" s="172"/>
      <c r="FTE9" s="172"/>
      <c r="FTF9" s="172"/>
      <c r="FTG9" s="172"/>
      <c r="FTH9" s="172"/>
      <c r="FTI9" s="172"/>
      <c r="FTJ9" s="172"/>
      <c r="FTK9" s="172"/>
      <c r="FTL9" s="172"/>
      <c r="FTM9" s="172"/>
      <c r="FTN9" s="172"/>
      <c r="FTO9" s="172"/>
      <c r="FTP9" s="172"/>
      <c r="FTQ9" s="172"/>
      <c r="FTR9" s="172"/>
      <c r="FTS9" s="172"/>
      <c r="FTT9" s="172"/>
      <c r="FTU9" s="172"/>
      <c r="FTV9" s="172"/>
      <c r="FTW9" s="172"/>
      <c r="FTX9" s="172"/>
      <c r="FTY9" s="172"/>
      <c r="FTZ9" s="172"/>
      <c r="FUA9" s="172"/>
      <c r="FUB9" s="172"/>
      <c r="FUC9" s="172"/>
      <c r="FUD9" s="172"/>
      <c r="FUE9" s="172"/>
      <c r="FUF9" s="172"/>
      <c r="FUG9" s="172"/>
      <c r="FUH9" s="172"/>
      <c r="FUI9" s="172"/>
      <c r="FUJ9" s="172"/>
      <c r="FUK9" s="172"/>
      <c r="FUL9" s="172"/>
      <c r="FUM9" s="172"/>
      <c r="FUN9" s="172"/>
      <c r="FUO9" s="172"/>
      <c r="FUP9" s="172"/>
      <c r="FUQ9" s="172"/>
      <c r="FUR9" s="172"/>
      <c r="FUS9" s="172"/>
      <c r="FUT9" s="172"/>
      <c r="FUU9" s="172"/>
      <c r="FUV9" s="172"/>
      <c r="FUW9" s="172"/>
      <c r="FUX9" s="172"/>
      <c r="FUY9" s="172"/>
      <c r="FUZ9" s="172"/>
      <c r="FVA9" s="172"/>
      <c r="FVB9" s="172"/>
      <c r="FVC9" s="172"/>
      <c r="FVD9" s="172"/>
      <c r="FVE9" s="172"/>
      <c r="FVF9" s="172"/>
      <c r="FVG9" s="172"/>
      <c r="FVH9" s="172"/>
      <c r="FVI9" s="172"/>
      <c r="FVJ9" s="172"/>
      <c r="FVK9" s="172"/>
      <c r="FVL9" s="172"/>
      <c r="FVM9" s="172"/>
      <c r="FVN9" s="172"/>
      <c r="FVO9" s="172"/>
      <c r="FVP9" s="172"/>
      <c r="FVQ9" s="172"/>
      <c r="FVR9" s="172"/>
      <c r="FVS9" s="172"/>
      <c r="FVT9" s="172"/>
      <c r="FVU9" s="172"/>
      <c r="FVV9" s="172"/>
      <c r="FVW9" s="172"/>
      <c r="FVX9" s="172"/>
      <c r="FVY9" s="172"/>
      <c r="FVZ9" s="172"/>
      <c r="FWA9" s="172"/>
      <c r="FWB9" s="172"/>
      <c r="FWC9" s="172"/>
      <c r="FWD9" s="172"/>
      <c r="FWE9" s="172"/>
      <c r="FWF9" s="172"/>
      <c r="FWG9" s="172"/>
      <c r="FWH9" s="172"/>
      <c r="FWI9" s="172"/>
      <c r="FWJ9" s="172"/>
      <c r="FWK9" s="172"/>
      <c r="FWL9" s="172"/>
      <c r="FWM9" s="172"/>
      <c r="FWN9" s="172"/>
      <c r="FWO9" s="172"/>
      <c r="FWP9" s="172"/>
      <c r="FWQ9" s="172"/>
      <c r="FWR9" s="172"/>
      <c r="FWS9" s="172"/>
      <c r="FWT9" s="172"/>
      <c r="FWU9" s="172"/>
      <c r="FWV9" s="172"/>
      <c r="FWW9" s="172"/>
      <c r="FWX9" s="172"/>
      <c r="FWY9" s="172"/>
      <c r="FWZ9" s="172"/>
      <c r="FXA9" s="172"/>
      <c r="FXB9" s="172"/>
      <c r="FXC9" s="172"/>
      <c r="FXD9" s="172"/>
      <c r="FXE9" s="172"/>
      <c r="FXF9" s="172"/>
      <c r="FXG9" s="172"/>
      <c r="FXH9" s="172"/>
      <c r="FXI9" s="172"/>
      <c r="FXJ9" s="172"/>
      <c r="FXK9" s="172"/>
      <c r="FXL9" s="172"/>
      <c r="FXM9" s="172"/>
      <c r="FXN9" s="172"/>
      <c r="FXO9" s="172"/>
      <c r="FXP9" s="172"/>
      <c r="FXQ9" s="172"/>
      <c r="FXR9" s="172"/>
      <c r="FXS9" s="172"/>
      <c r="FXT9" s="172"/>
      <c r="FXU9" s="172"/>
      <c r="FXV9" s="172"/>
      <c r="FXW9" s="172"/>
      <c r="FXX9" s="172"/>
      <c r="FXY9" s="172"/>
      <c r="FXZ9" s="172"/>
      <c r="FYA9" s="172"/>
      <c r="FYB9" s="172"/>
      <c r="FYC9" s="172"/>
      <c r="FYD9" s="172"/>
      <c r="FYE9" s="172"/>
      <c r="FYF9" s="172"/>
      <c r="FYG9" s="172"/>
      <c r="FYH9" s="172"/>
      <c r="FYI9" s="172"/>
      <c r="FYJ9" s="172"/>
      <c r="FYK9" s="172"/>
      <c r="FYL9" s="172"/>
      <c r="FYM9" s="172"/>
      <c r="FYN9" s="172"/>
      <c r="FYO9" s="172"/>
      <c r="FYP9" s="172"/>
      <c r="FYQ9" s="172"/>
      <c r="FYR9" s="172"/>
      <c r="FYS9" s="172"/>
      <c r="FYT9" s="172"/>
      <c r="FYU9" s="172"/>
      <c r="FYV9" s="172"/>
      <c r="FYW9" s="172"/>
      <c r="FYX9" s="172"/>
      <c r="FYY9" s="172"/>
      <c r="FYZ9" s="172"/>
      <c r="FZA9" s="172"/>
      <c r="FZB9" s="172"/>
      <c r="FZC9" s="172"/>
      <c r="FZD9" s="172"/>
      <c r="FZE9" s="172"/>
      <c r="FZF9" s="172"/>
      <c r="FZG9" s="172"/>
      <c r="FZH9" s="172"/>
      <c r="FZI9" s="172"/>
      <c r="FZJ9" s="172"/>
      <c r="FZK9" s="172"/>
      <c r="FZL9" s="172"/>
      <c r="FZM9" s="172"/>
      <c r="FZN9" s="172"/>
      <c r="FZO9" s="172"/>
      <c r="FZP9" s="172"/>
      <c r="FZQ9" s="172"/>
      <c r="FZR9" s="172"/>
      <c r="FZS9" s="172"/>
      <c r="FZT9" s="172"/>
      <c r="FZU9" s="172"/>
      <c r="FZV9" s="172"/>
      <c r="FZW9" s="172"/>
      <c r="FZX9" s="172"/>
      <c r="FZY9" s="172"/>
      <c r="FZZ9" s="172"/>
      <c r="GAA9" s="172"/>
      <c r="GAB9" s="172"/>
      <c r="GAC9" s="172"/>
      <c r="GAD9" s="172"/>
      <c r="GAE9" s="172"/>
      <c r="GAF9" s="172"/>
      <c r="GAG9" s="172"/>
      <c r="GAH9" s="172"/>
      <c r="GAI9" s="172"/>
      <c r="GAJ9" s="172"/>
      <c r="GAK9" s="172"/>
      <c r="GAL9" s="172"/>
      <c r="GAM9" s="172"/>
      <c r="GAN9" s="172"/>
      <c r="GAO9" s="172"/>
      <c r="GAP9" s="172"/>
      <c r="GAQ9" s="172"/>
      <c r="GAR9" s="172"/>
      <c r="GAS9" s="172"/>
      <c r="GAT9" s="172"/>
      <c r="GAU9" s="172"/>
      <c r="GAV9" s="172"/>
      <c r="GAW9" s="172"/>
      <c r="GAX9" s="172"/>
      <c r="GAY9" s="172"/>
      <c r="GAZ9" s="172"/>
      <c r="GBA9" s="172"/>
      <c r="GBB9" s="172"/>
      <c r="GBC9" s="172"/>
      <c r="GBD9" s="172"/>
      <c r="GBE9" s="172"/>
      <c r="GBF9" s="172"/>
      <c r="GBG9" s="172"/>
      <c r="GBH9" s="172"/>
      <c r="GBI9" s="172"/>
      <c r="GBJ9" s="172"/>
      <c r="GBK9" s="172"/>
      <c r="GBL9" s="172"/>
      <c r="GBM9" s="172"/>
      <c r="GBN9" s="172"/>
      <c r="GBO9" s="172"/>
      <c r="GBP9" s="172"/>
      <c r="GBQ9" s="172"/>
      <c r="GBR9" s="172"/>
      <c r="GBS9" s="172"/>
      <c r="GBT9" s="172"/>
      <c r="GBU9" s="172"/>
      <c r="GBV9" s="172"/>
      <c r="GBW9" s="172"/>
      <c r="GBX9" s="172"/>
      <c r="GBY9" s="172"/>
      <c r="GBZ9" s="172"/>
      <c r="GCA9" s="172"/>
      <c r="GCB9" s="172"/>
      <c r="GCC9" s="172"/>
      <c r="GCD9" s="172"/>
      <c r="GCE9" s="172"/>
      <c r="GCF9" s="172"/>
      <c r="GCG9" s="172"/>
      <c r="GCH9" s="172"/>
      <c r="GCI9" s="172"/>
      <c r="GCJ9" s="172"/>
      <c r="GCK9" s="172"/>
      <c r="GCL9" s="172"/>
      <c r="GCM9" s="172"/>
      <c r="GCN9" s="172"/>
      <c r="GCO9" s="172"/>
      <c r="GCP9" s="172"/>
      <c r="GCQ9" s="172"/>
      <c r="GCR9" s="172"/>
      <c r="GCS9" s="172"/>
      <c r="GCT9" s="172"/>
      <c r="GCU9" s="172"/>
      <c r="GCV9" s="172"/>
      <c r="GCW9" s="172"/>
      <c r="GCX9" s="172"/>
      <c r="GCY9" s="172"/>
      <c r="GCZ9" s="172"/>
      <c r="GDA9" s="172"/>
      <c r="GDB9" s="172"/>
      <c r="GDC9" s="172"/>
      <c r="GDD9" s="172"/>
      <c r="GDE9" s="172"/>
      <c r="GDF9" s="172"/>
      <c r="GDG9" s="172"/>
      <c r="GDH9" s="172"/>
      <c r="GDI9" s="172"/>
      <c r="GDJ9" s="172"/>
      <c r="GDK9" s="172"/>
      <c r="GDL9" s="172"/>
      <c r="GDM9" s="172"/>
      <c r="GDN9" s="172"/>
      <c r="GDO9" s="172"/>
      <c r="GDP9" s="172"/>
      <c r="GDQ9" s="172"/>
      <c r="GDR9" s="172"/>
      <c r="GDS9" s="172"/>
      <c r="GDT9" s="172"/>
      <c r="GDU9" s="172"/>
      <c r="GDV9" s="172"/>
      <c r="GDW9" s="172"/>
      <c r="GDX9" s="172"/>
      <c r="GDY9" s="172"/>
      <c r="GDZ9" s="172"/>
      <c r="GEA9" s="172"/>
      <c r="GEB9" s="172"/>
      <c r="GEC9" s="172"/>
      <c r="GED9" s="172"/>
      <c r="GEE9" s="172"/>
      <c r="GEF9" s="172"/>
      <c r="GEG9" s="172"/>
      <c r="GEH9" s="172"/>
      <c r="GEI9" s="172"/>
      <c r="GEJ9" s="172"/>
      <c r="GEK9" s="172"/>
      <c r="GEL9" s="172"/>
      <c r="GEM9" s="172"/>
      <c r="GEN9" s="172"/>
      <c r="GEO9" s="172"/>
      <c r="GEP9" s="172"/>
      <c r="GEQ9" s="172"/>
      <c r="GER9" s="172"/>
      <c r="GES9" s="172"/>
      <c r="GET9" s="172"/>
      <c r="GEU9" s="172"/>
      <c r="GEV9" s="172"/>
      <c r="GEW9" s="172"/>
      <c r="GEX9" s="172"/>
      <c r="GEY9" s="172"/>
      <c r="GEZ9" s="172"/>
      <c r="GFA9" s="172"/>
      <c r="GFB9" s="172"/>
      <c r="GFC9" s="172"/>
      <c r="GFD9" s="172"/>
      <c r="GFE9" s="172"/>
      <c r="GFF9" s="172"/>
      <c r="GFG9" s="172"/>
      <c r="GFH9" s="172"/>
      <c r="GFI9" s="172"/>
      <c r="GFJ9" s="172"/>
      <c r="GFK9" s="172"/>
      <c r="GFL9" s="172"/>
      <c r="GFM9" s="172"/>
      <c r="GFN9" s="172"/>
      <c r="GFO9" s="172"/>
      <c r="GFP9" s="172"/>
      <c r="GFQ9" s="172"/>
      <c r="GFR9" s="172"/>
      <c r="GFS9" s="172"/>
      <c r="GFT9" s="172"/>
      <c r="GFU9" s="172"/>
      <c r="GFV9" s="172"/>
      <c r="GFW9" s="172"/>
      <c r="GFX9" s="172"/>
      <c r="GFY9" s="172"/>
      <c r="GFZ9" s="172"/>
      <c r="GGA9" s="172"/>
      <c r="GGB9" s="172"/>
      <c r="GGC9" s="172"/>
      <c r="GGD9" s="172"/>
      <c r="GGE9" s="172"/>
      <c r="GGF9" s="172"/>
      <c r="GGG9" s="172"/>
      <c r="GGH9" s="172"/>
      <c r="GGI9" s="172"/>
      <c r="GGJ9" s="172"/>
      <c r="GGK9" s="172"/>
      <c r="GGL9" s="172"/>
      <c r="GGM9" s="172"/>
      <c r="GGN9" s="172"/>
      <c r="GGO9" s="172"/>
      <c r="GGP9" s="172"/>
      <c r="GGQ9" s="172"/>
      <c r="GGR9" s="172"/>
      <c r="GGS9" s="172"/>
      <c r="GGT9" s="172"/>
      <c r="GGU9" s="172"/>
      <c r="GGV9" s="172"/>
      <c r="GGW9" s="172"/>
      <c r="GGX9" s="172"/>
      <c r="GGY9" s="172"/>
      <c r="GGZ9" s="172"/>
      <c r="GHA9" s="172"/>
      <c r="GHB9" s="172"/>
      <c r="GHC9" s="172"/>
      <c r="GHD9" s="172"/>
      <c r="GHE9" s="172"/>
      <c r="GHF9" s="172"/>
      <c r="GHG9" s="172"/>
      <c r="GHH9" s="172"/>
      <c r="GHI9" s="172"/>
      <c r="GHJ9" s="172"/>
      <c r="GHK9" s="172"/>
      <c r="GHL9" s="172"/>
      <c r="GHM9" s="172"/>
      <c r="GHN9" s="172"/>
      <c r="GHO9" s="172"/>
      <c r="GHP9" s="172"/>
      <c r="GHQ9" s="172"/>
      <c r="GHR9" s="172"/>
      <c r="GHS9" s="172"/>
      <c r="GHT9" s="172"/>
      <c r="GHU9" s="172"/>
      <c r="GHV9" s="172"/>
      <c r="GHW9" s="172"/>
      <c r="GHX9" s="172"/>
      <c r="GHY9" s="172"/>
      <c r="GHZ9" s="172"/>
      <c r="GIA9" s="172"/>
      <c r="GIB9" s="172"/>
      <c r="GIC9" s="172"/>
      <c r="GID9" s="172"/>
      <c r="GIE9" s="172"/>
      <c r="GIF9" s="172"/>
      <c r="GIG9" s="172"/>
      <c r="GIH9" s="172"/>
      <c r="GII9" s="172"/>
      <c r="GIJ9" s="172"/>
      <c r="GIK9" s="172"/>
      <c r="GIL9" s="172"/>
      <c r="GIM9" s="172"/>
      <c r="GIN9" s="172"/>
      <c r="GIO9" s="172"/>
      <c r="GIP9" s="172"/>
      <c r="GIQ9" s="172"/>
      <c r="GIR9" s="172"/>
      <c r="GIS9" s="172"/>
      <c r="GIT9" s="172"/>
      <c r="GIU9" s="172"/>
      <c r="GIV9" s="172"/>
      <c r="GIW9" s="172"/>
      <c r="GIX9" s="172"/>
      <c r="GIY9" s="172"/>
      <c r="GIZ9" s="172"/>
      <c r="GJA9" s="172"/>
      <c r="GJB9" s="172"/>
      <c r="GJC9" s="172"/>
      <c r="GJD9" s="172"/>
      <c r="GJE9" s="172"/>
      <c r="GJF9" s="172"/>
      <c r="GJG9" s="172"/>
      <c r="GJH9" s="172"/>
      <c r="GJI9" s="172"/>
      <c r="GJJ9" s="172"/>
      <c r="GJK9" s="172"/>
      <c r="GJL9" s="172"/>
      <c r="GJM9" s="172"/>
      <c r="GJN9" s="172"/>
      <c r="GJO9" s="172"/>
      <c r="GJP9" s="172"/>
      <c r="GJQ9" s="172"/>
      <c r="GJR9" s="172"/>
      <c r="GJS9" s="172"/>
      <c r="GJT9" s="172"/>
      <c r="GJU9" s="172"/>
      <c r="GJV9" s="172"/>
      <c r="GJW9" s="172"/>
      <c r="GJX9" s="172"/>
      <c r="GJY9" s="172"/>
      <c r="GJZ9" s="172"/>
      <c r="GKA9" s="172"/>
      <c r="GKB9" s="172"/>
      <c r="GKC9" s="172"/>
      <c r="GKD9" s="172"/>
      <c r="GKE9" s="172"/>
      <c r="GKF9" s="172"/>
      <c r="GKG9" s="172"/>
      <c r="GKH9" s="172"/>
      <c r="GKI9" s="172"/>
      <c r="GKJ9" s="172"/>
      <c r="GKK9" s="172"/>
      <c r="GKL9" s="172"/>
      <c r="GKM9" s="172"/>
      <c r="GKN9" s="172"/>
      <c r="GKO9" s="172"/>
      <c r="GKP9" s="172"/>
      <c r="GKQ9" s="172"/>
      <c r="GKR9" s="172"/>
      <c r="GKS9" s="172"/>
      <c r="GKT9" s="172"/>
      <c r="GKU9" s="172"/>
      <c r="GKV9" s="172"/>
      <c r="GKW9" s="172"/>
      <c r="GKX9" s="172"/>
      <c r="GKY9" s="172"/>
      <c r="GKZ9" s="172"/>
      <c r="GLA9" s="172"/>
      <c r="GLB9" s="172"/>
      <c r="GLC9" s="172"/>
      <c r="GLD9" s="172"/>
      <c r="GLE9" s="172"/>
      <c r="GLF9" s="172"/>
      <c r="GLG9" s="172"/>
      <c r="GLH9" s="172"/>
      <c r="GLI9" s="172"/>
      <c r="GLJ9" s="172"/>
      <c r="GLK9" s="172"/>
      <c r="GLL9" s="172"/>
      <c r="GLM9" s="172"/>
      <c r="GLN9" s="172"/>
      <c r="GLO9" s="172"/>
      <c r="GLP9" s="172"/>
      <c r="GLQ9" s="172"/>
      <c r="GLR9" s="172"/>
      <c r="GLS9" s="172"/>
      <c r="GLT9" s="172"/>
      <c r="GLU9" s="172"/>
      <c r="GLV9" s="172"/>
      <c r="GLW9" s="172"/>
      <c r="GLX9" s="172"/>
      <c r="GLY9" s="172"/>
      <c r="GLZ9" s="172"/>
      <c r="GMA9" s="172"/>
      <c r="GMB9" s="172"/>
      <c r="GMC9" s="172"/>
      <c r="GMD9" s="172"/>
      <c r="GME9" s="172"/>
      <c r="GMF9" s="172"/>
      <c r="GMG9" s="172"/>
      <c r="GMH9" s="172"/>
      <c r="GMI9" s="172"/>
      <c r="GMJ9" s="172"/>
      <c r="GMK9" s="172"/>
      <c r="GML9" s="172"/>
      <c r="GMM9" s="172"/>
      <c r="GMN9" s="172"/>
      <c r="GMO9" s="172"/>
      <c r="GMP9" s="172"/>
      <c r="GMQ9" s="172"/>
      <c r="GMR9" s="172"/>
      <c r="GMS9" s="172"/>
      <c r="GMT9" s="172"/>
      <c r="GMU9" s="172"/>
      <c r="GMV9" s="172"/>
      <c r="GMW9" s="172"/>
      <c r="GMX9" s="172"/>
      <c r="GMY9" s="172"/>
      <c r="GMZ9" s="172"/>
      <c r="GNA9" s="172"/>
      <c r="GNB9" s="172"/>
      <c r="GNC9" s="172"/>
      <c r="GND9" s="172"/>
      <c r="GNE9" s="172"/>
      <c r="GNF9" s="172"/>
      <c r="GNG9" s="172"/>
      <c r="GNH9" s="172"/>
      <c r="GNI9" s="172"/>
      <c r="GNJ9" s="172"/>
      <c r="GNK9" s="172"/>
      <c r="GNL9" s="172"/>
      <c r="GNM9" s="172"/>
      <c r="GNN9" s="172"/>
      <c r="GNO9" s="172"/>
      <c r="GNP9" s="172"/>
      <c r="GNQ9" s="172"/>
      <c r="GNR9" s="172"/>
      <c r="GNS9" s="172"/>
      <c r="GNT9" s="172"/>
      <c r="GNU9" s="172"/>
      <c r="GNV9" s="172"/>
      <c r="GNW9" s="172"/>
      <c r="GNX9" s="172"/>
      <c r="GNY9" s="172"/>
      <c r="GNZ9" s="172"/>
      <c r="GOA9" s="172"/>
      <c r="GOB9" s="172"/>
      <c r="GOC9" s="172"/>
      <c r="GOD9" s="172"/>
      <c r="GOE9" s="172"/>
      <c r="GOF9" s="172"/>
      <c r="GOG9" s="172"/>
      <c r="GOH9" s="172"/>
      <c r="GOI9" s="172"/>
      <c r="GOJ9" s="172"/>
      <c r="GOK9" s="172"/>
      <c r="GOL9" s="172"/>
      <c r="GOM9" s="172"/>
      <c r="GON9" s="172"/>
      <c r="GOO9" s="172"/>
      <c r="GOP9" s="172"/>
      <c r="GOQ9" s="172"/>
      <c r="GOR9" s="172"/>
      <c r="GOS9" s="172"/>
      <c r="GOT9" s="172"/>
      <c r="GOU9" s="172"/>
      <c r="GOV9" s="172"/>
      <c r="GOW9" s="172"/>
      <c r="GOX9" s="172"/>
      <c r="GOY9" s="172"/>
      <c r="GOZ9" s="172"/>
      <c r="GPA9" s="172"/>
      <c r="GPB9" s="172"/>
      <c r="GPC9" s="172"/>
      <c r="GPD9" s="172"/>
      <c r="GPE9" s="172"/>
      <c r="GPF9" s="172"/>
      <c r="GPG9" s="172"/>
      <c r="GPH9" s="172"/>
      <c r="GPI9" s="172"/>
      <c r="GPJ9" s="172"/>
      <c r="GPK9" s="172"/>
      <c r="GPL9" s="172"/>
      <c r="GPM9" s="172"/>
      <c r="GPN9" s="172"/>
      <c r="GPO9" s="172"/>
      <c r="GPP9" s="172"/>
      <c r="GPQ9" s="172"/>
      <c r="GPR9" s="172"/>
      <c r="GPS9" s="172"/>
      <c r="GPT9" s="172"/>
      <c r="GPU9" s="172"/>
      <c r="GPV9" s="172"/>
      <c r="GPW9" s="172"/>
      <c r="GPX9" s="172"/>
      <c r="GPY9" s="172"/>
      <c r="GPZ9" s="172"/>
      <c r="GQA9" s="172"/>
      <c r="GQB9" s="172"/>
      <c r="GQC9" s="172"/>
      <c r="GQD9" s="172"/>
      <c r="GQE9" s="172"/>
      <c r="GQF9" s="172"/>
      <c r="GQG9" s="172"/>
      <c r="GQH9" s="172"/>
      <c r="GQI9" s="172"/>
      <c r="GQJ9" s="172"/>
      <c r="GQK9" s="172"/>
      <c r="GQL9" s="172"/>
      <c r="GQM9" s="172"/>
      <c r="GQN9" s="172"/>
      <c r="GQO9" s="172"/>
      <c r="GQP9" s="172"/>
      <c r="GQQ9" s="172"/>
      <c r="GQR9" s="172"/>
      <c r="GQS9" s="172"/>
      <c r="GQT9" s="172"/>
      <c r="GQU9" s="172"/>
      <c r="GQV9" s="172"/>
      <c r="GQW9" s="172"/>
      <c r="GQX9" s="172"/>
      <c r="GQY9" s="172"/>
      <c r="GQZ9" s="172"/>
      <c r="GRA9" s="172"/>
      <c r="GRB9" s="172"/>
      <c r="GRC9" s="172"/>
      <c r="GRD9" s="172"/>
      <c r="GRE9" s="172"/>
      <c r="GRF9" s="172"/>
      <c r="GRG9" s="172"/>
      <c r="GRH9" s="172"/>
      <c r="GRI9" s="172"/>
      <c r="GRJ9" s="172"/>
      <c r="GRK9" s="172"/>
      <c r="GRL9" s="172"/>
      <c r="GRM9" s="172"/>
      <c r="GRN9" s="172"/>
      <c r="GRO9" s="172"/>
      <c r="GRP9" s="172"/>
      <c r="GRQ9" s="172"/>
      <c r="GRR9" s="172"/>
      <c r="GRS9" s="172"/>
      <c r="GRT9" s="172"/>
      <c r="GRU9" s="172"/>
      <c r="GRV9" s="172"/>
      <c r="GRW9" s="172"/>
      <c r="GRX9" s="172"/>
      <c r="GRY9" s="172"/>
      <c r="GRZ9" s="172"/>
      <c r="GSA9" s="172"/>
      <c r="GSB9" s="172"/>
      <c r="GSC9" s="172"/>
      <c r="GSD9" s="172"/>
      <c r="GSE9" s="172"/>
      <c r="GSF9" s="172"/>
      <c r="GSG9" s="172"/>
      <c r="GSH9" s="172"/>
      <c r="GSI9" s="172"/>
      <c r="GSJ9" s="172"/>
      <c r="GSK9" s="172"/>
      <c r="GSL9" s="172"/>
      <c r="GSM9" s="172"/>
      <c r="GSN9" s="172"/>
      <c r="GSO9" s="172"/>
      <c r="GSP9" s="172"/>
      <c r="GSQ9" s="172"/>
      <c r="GSR9" s="172"/>
      <c r="GSS9" s="172"/>
      <c r="GST9" s="172"/>
      <c r="GSU9" s="172"/>
      <c r="GSV9" s="172"/>
      <c r="GSW9" s="172"/>
      <c r="GSX9" s="172"/>
      <c r="GSY9" s="172"/>
      <c r="GSZ9" s="172"/>
      <c r="GTA9" s="172"/>
      <c r="GTB9" s="172"/>
      <c r="GTC9" s="172"/>
      <c r="GTD9" s="172"/>
      <c r="GTE9" s="172"/>
      <c r="GTF9" s="172"/>
      <c r="GTG9" s="172"/>
      <c r="GTH9" s="172"/>
      <c r="GTI9" s="172"/>
      <c r="GTJ9" s="172"/>
      <c r="GTK9" s="172"/>
      <c r="GTL9" s="172"/>
      <c r="GTM9" s="172"/>
      <c r="GTN9" s="172"/>
      <c r="GTO9" s="172"/>
      <c r="GTP9" s="172"/>
      <c r="GTQ9" s="172"/>
      <c r="GTR9" s="172"/>
      <c r="GTS9" s="172"/>
      <c r="GTT9" s="172"/>
      <c r="GTU9" s="172"/>
      <c r="GTV9" s="172"/>
      <c r="GTW9" s="172"/>
      <c r="GTX9" s="172"/>
      <c r="GTY9" s="172"/>
      <c r="GTZ9" s="172"/>
      <c r="GUA9" s="172"/>
      <c r="GUB9" s="172"/>
      <c r="GUC9" s="172"/>
      <c r="GUD9" s="172"/>
      <c r="GUE9" s="172"/>
      <c r="GUF9" s="172"/>
      <c r="GUG9" s="172"/>
      <c r="GUH9" s="172"/>
      <c r="GUI9" s="172"/>
      <c r="GUJ9" s="172"/>
      <c r="GUK9" s="172"/>
      <c r="GUL9" s="172"/>
      <c r="GUM9" s="172"/>
      <c r="GUN9" s="172"/>
      <c r="GUO9" s="172"/>
      <c r="GUP9" s="172"/>
      <c r="GUQ9" s="172"/>
      <c r="GUR9" s="172"/>
      <c r="GUS9" s="172"/>
      <c r="GUT9" s="172"/>
      <c r="GUU9" s="172"/>
      <c r="GUV9" s="172"/>
      <c r="GUW9" s="172"/>
      <c r="GUX9" s="172"/>
      <c r="GUY9" s="172"/>
      <c r="GUZ9" s="172"/>
      <c r="GVA9" s="172"/>
      <c r="GVB9" s="172"/>
      <c r="GVC9" s="172"/>
      <c r="GVD9" s="172"/>
      <c r="GVE9" s="172"/>
      <c r="GVF9" s="172"/>
      <c r="GVG9" s="172"/>
      <c r="GVH9" s="172"/>
      <c r="GVI9" s="172"/>
      <c r="GVJ9" s="172"/>
      <c r="GVK9" s="172"/>
      <c r="GVL9" s="172"/>
      <c r="GVM9" s="172"/>
      <c r="GVN9" s="172"/>
      <c r="GVO9" s="172"/>
      <c r="GVP9" s="172"/>
      <c r="GVQ9" s="172"/>
      <c r="GVR9" s="172"/>
      <c r="GVS9" s="172"/>
      <c r="GVT9" s="172"/>
      <c r="GVU9" s="172"/>
      <c r="GVV9" s="172"/>
      <c r="GVW9" s="172"/>
      <c r="GVX9" s="172"/>
      <c r="GVY9" s="172"/>
      <c r="GVZ9" s="172"/>
      <c r="GWA9" s="172"/>
      <c r="GWB9" s="172"/>
      <c r="GWC9" s="172"/>
      <c r="GWD9" s="172"/>
      <c r="GWE9" s="172"/>
      <c r="GWF9" s="172"/>
      <c r="GWG9" s="172"/>
      <c r="GWH9" s="172"/>
      <c r="GWI9" s="172"/>
      <c r="GWJ9" s="172"/>
      <c r="GWK9" s="172"/>
      <c r="GWL9" s="172"/>
      <c r="GWM9" s="172"/>
      <c r="GWN9" s="172"/>
      <c r="GWO9" s="172"/>
      <c r="GWP9" s="172"/>
      <c r="GWQ9" s="172"/>
      <c r="GWR9" s="172"/>
      <c r="GWS9" s="172"/>
      <c r="GWT9" s="172"/>
      <c r="GWU9" s="172"/>
      <c r="GWV9" s="172"/>
      <c r="GWW9" s="172"/>
      <c r="GWX9" s="172"/>
      <c r="GWY9" s="172"/>
      <c r="GWZ9" s="172"/>
      <c r="GXA9" s="172"/>
      <c r="GXB9" s="172"/>
      <c r="GXC9" s="172"/>
      <c r="GXD9" s="172"/>
      <c r="GXE9" s="172"/>
      <c r="GXF9" s="172"/>
      <c r="GXG9" s="172"/>
      <c r="GXH9" s="172"/>
      <c r="GXI9" s="172"/>
      <c r="GXJ9" s="172"/>
      <c r="GXK9" s="172"/>
      <c r="GXL9" s="172"/>
      <c r="GXM9" s="172"/>
      <c r="GXN9" s="172"/>
      <c r="GXO9" s="172"/>
      <c r="GXP9" s="172"/>
      <c r="GXQ9" s="172"/>
      <c r="GXR9" s="172"/>
      <c r="GXS9" s="172"/>
      <c r="GXT9" s="172"/>
      <c r="GXU9" s="172"/>
      <c r="GXV9" s="172"/>
      <c r="GXW9" s="172"/>
      <c r="GXX9" s="172"/>
      <c r="GXY9" s="172"/>
      <c r="GXZ9" s="172"/>
      <c r="GYA9" s="172"/>
      <c r="GYB9" s="172"/>
      <c r="GYC9" s="172"/>
      <c r="GYD9" s="172"/>
      <c r="GYE9" s="172"/>
      <c r="GYF9" s="172"/>
      <c r="GYG9" s="172"/>
      <c r="GYH9" s="172"/>
      <c r="GYI9" s="172"/>
      <c r="GYJ9" s="172"/>
      <c r="GYK9" s="172"/>
      <c r="GYL9" s="172"/>
      <c r="GYM9" s="172"/>
      <c r="GYN9" s="172"/>
      <c r="GYO9" s="172"/>
      <c r="GYP9" s="172"/>
      <c r="GYQ9" s="172"/>
      <c r="GYR9" s="172"/>
      <c r="GYS9" s="172"/>
      <c r="GYT9" s="172"/>
      <c r="GYU9" s="172"/>
      <c r="GYV9" s="172"/>
      <c r="GYW9" s="172"/>
      <c r="GYX9" s="172"/>
      <c r="GYY9" s="172"/>
      <c r="GYZ9" s="172"/>
      <c r="GZA9" s="172"/>
      <c r="GZB9" s="172"/>
      <c r="GZC9" s="172"/>
      <c r="GZD9" s="172"/>
      <c r="GZE9" s="172"/>
      <c r="GZF9" s="172"/>
      <c r="GZG9" s="172"/>
      <c r="GZH9" s="172"/>
      <c r="GZI9" s="172"/>
      <c r="GZJ9" s="172"/>
      <c r="GZK9" s="172"/>
      <c r="GZL9" s="172"/>
      <c r="GZM9" s="172"/>
      <c r="GZN9" s="172"/>
      <c r="GZO9" s="172"/>
      <c r="GZP9" s="172"/>
      <c r="GZQ9" s="172"/>
      <c r="GZR9" s="172"/>
      <c r="GZS9" s="172"/>
      <c r="GZT9" s="172"/>
      <c r="GZU9" s="172"/>
      <c r="GZV9" s="172"/>
      <c r="GZW9" s="172"/>
      <c r="GZX9" s="172"/>
      <c r="GZY9" s="172"/>
      <c r="GZZ9" s="172"/>
      <c r="HAA9" s="172"/>
      <c r="HAB9" s="172"/>
      <c r="HAC9" s="172"/>
      <c r="HAD9" s="172"/>
      <c r="HAE9" s="172"/>
      <c r="HAF9" s="172"/>
      <c r="HAG9" s="172"/>
      <c r="HAH9" s="172"/>
      <c r="HAI9" s="172"/>
      <c r="HAJ9" s="172"/>
      <c r="HAK9" s="172"/>
      <c r="HAL9" s="172"/>
      <c r="HAM9" s="172"/>
      <c r="HAN9" s="172"/>
      <c r="HAO9" s="172"/>
      <c r="HAP9" s="172"/>
      <c r="HAQ9" s="172"/>
      <c r="HAR9" s="172"/>
      <c r="HAS9" s="172"/>
      <c r="HAT9" s="172"/>
      <c r="HAU9" s="172"/>
      <c r="HAV9" s="172"/>
      <c r="HAW9" s="172"/>
      <c r="HAX9" s="172"/>
      <c r="HAY9" s="172"/>
      <c r="HAZ9" s="172"/>
      <c r="HBA9" s="172"/>
      <c r="HBB9" s="172"/>
      <c r="HBC9" s="172"/>
      <c r="HBD9" s="172"/>
      <c r="HBE9" s="172"/>
      <c r="HBF9" s="172"/>
      <c r="HBG9" s="172"/>
      <c r="HBH9" s="172"/>
      <c r="HBI9" s="172"/>
      <c r="HBJ9" s="172"/>
      <c r="HBK9" s="172"/>
      <c r="HBL9" s="172"/>
      <c r="HBM9" s="172"/>
      <c r="HBN9" s="172"/>
      <c r="HBO9" s="172"/>
      <c r="HBP9" s="172"/>
      <c r="HBQ9" s="172"/>
      <c r="HBR9" s="172"/>
      <c r="HBS9" s="172"/>
      <c r="HBT9" s="172"/>
      <c r="HBU9" s="172"/>
      <c r="HBV9" s="172"/>
      <c r="HBW9" s="172"/>
      <c r="HBX9" s="172"/>
      <c r="HBY9" s="172"/>
      <c r="HBZ9" s="172"/>
      <c r="HCA9" s="172"/>
      <c r="HCB9" s="172"/>
      <c r="HCC9" s="172"/>
      <c r="HCD9" s="172"/>
      <c r="HCE9" s="172"/>
      <c r="HCF9" s="172"/>
      <c r="HCG9" s="172"/>
      <c r="HCH9" s="172"/>
      <c r="HCI9" s="172"/>
      <c r="HCJ9" s="172"/>
      <c r="HCK9" s="172"/>
      <c r="HCL9" s="172"/>
      <c r="HCM9" s="172"/>
      <c r="HCN9" s="172"/>
      <c r="HCO9" s="172"/>
      <c r="HCP9" s="172"/>
      <c r="HCQ9" s="172"/>
      <c r="HCR9" s="172"/>
      <c r="HCS9" s="172"/>
      <c r="HCT9" s="172"/>
      <c r="HCU9" s="172"/>
      <c r="HCV9" s="172"/>
      <c r="HCW9" s="172"/>
      <c r="HCX9" s="172"/>
      <c r="HCY9" s="172"/>
      <c r="HCZ9" s="172"/>
      <c r="HDA9" s="172"/>
      <c r="HDB9" s="172"/>
      <c r="HDC9" s="172"/>
      <c r="HDD9" s="172"/>
      <c r="HDE9" s="172"/>
      <c r="HDF9" s="172"/>
      <c r="HDG9" s="172"/>
      <c r="HDH9" s="172"/>
      <c r="HDI9" s="172"/>
      <c r="HDJ9" s="172"/>
      <c r="HDK9" s="172"/>
      <c r="HDL9" s="172"/>
      <c r="HDM9" s="172"/>
      <c r="HDN9" s="172"/>
      <c r="HDO9" s="172"/>
      <c r="HDP9" s="172"/>
      <c r="HDQ9" s="172"/>
      <c r="HDR9" s="172"/>
      <c r="HDS9" s="172"/>
      <c r="HDT9" s="172"/>
      <c r="HDU9" s="172"/>
      <c r="HDV9" s="172"/>
      <c r="HDW9" s="172"/>
      <c r="HDX9" s="172"/>
      <c r="HDY9" s="172"/>
      <c r="HDZ9" s="172"/>
      <c r="HEA9" s="172"/>
      <c r="HEB9" s="172"/>
      <c r="HEC9" s="172"/>
      <c r="HED9" s="172"/>
      <c r="HEE9" s="172"/>
      <c r="HEF9" s="172"/>
      <c r="HEG9" s="172"/>
      <c r="HEH9" s="172"/>
      <c r="HEI9" s="172"/>
      <c r="HEJ9" s="172"/>
      <c r="HEK9" s="172"/>
      <c r="HEL9" s="172"/>
      <c r="HEM9" s="172"/>
      <c r="HEN9" s="172"/>
      <c r="HEO9" s="172"/>
      <c r="HEP9" s="172"/>
      <c r="HEQ9" s="172"/>
      <c r="HER9" s="172"/>
      <c r="HES9" s="172"/>
      <c r="HET9" s="172"/>
      <c r="HEU9" s="172"/>
      <c r="HEV9" s="172"/>
      <c r="HEW9" s="172"/>
      <c r="HEX9" s="172"/>
      <c r="HEY9" s="172"/>
      <c r="HEZ9" s="172"/>
      <c r="HFA9" s="172"/>
      <c r="HFB9" s="172"/>
      <c r="HFC9" s="172"/>
      <c r="HFD9" s="172"/>
      <c r="HFE9" s="172"/>
      <c r="HFF9" s="172"/>
      <c r="HFG9" s="172"/>
      <c r="HFH9" s="172"/>
      <c r="HFI9" s="172"/>
      <c r="HFJ9" s="172"/>
      <c r="HFK9" s="172"/>
      <c r="HFL9" s="172"/>
      <c r="HFM9" s="172"/>
      <c r="HFN9" s="172"/>
      <c r="HFO9" s="172"/>
      <c r="HFP9" s="172"/>
      <c r="HFQ9" s="172"/>
      <c r="HFR9" s="172"/>
      <c r="HFS9" s="172"/>
      <c r="HFT9" s="172"/>
      <c r="HFU9" s="172"/>
      <c r="HFV9" s="172"/>
      <c r="HFW9" s="172"/>
      <c r="HFX9" s="172"/>
      <c r="HFY9" s="172"/>
      <c r="HFZ9" s="172"/>
      <c r="HGA9" s="172"/>
      <c r="HGB9" s="172"/>
      <c r="HGC9" s="172"/>
      <c r="HGD9" s="172"/>
      <c r="HGE9" s="172"/>
      <c r="HGF9" s="172"/>
      <c r="HGG9" s="172"/>
      <c r="HGH9" s="172"/>
      <c r="HGI9" s="172"/>
      <c r="HGJ9" s="172"/>
      <c r="HGK9" s="172"/>
      <c r="HGL9" s="172"/>
      <c r="HGM9" s="172"/>
      <c r="HGN9" s="172"/>
      <c r="HGO9" s="172"/>
      <c r="HGP9" s="172"/>
      <c r="HGQ9" s="172"/>
      <c r="HGR9" s="172"/>
      <c r="HGS9" s="172"/>
      <c r="HGT9" s="172"/>
      <c r="HGU9" s="172"/>
      <c r="HGV9" s="172"/>
      <c r="HGW9" s="172"/>
      <c r="HGX9" s="172"/>
      <c r="HGY9" s="172"/>
      <c r="HGZ9" s="172"/>
      <c r="HHA9" s="172"/>
      <c r="HHB9" s="172"/>
      <c r="HHC9" s="172"/>
      <c r="HHD9" s="172"/>
      <c r="HHE9" s="172"/>
      <c r="HHF9" s="172"/>
      <c r="HHG9" s="172"/>
      <c r="HHH9" s="172"/>
      <c r="HHI9" s="172"/>
      <c r="HHJ9" s="172"/>
      <c r="HHK9" s="172"/>
      <c r="HHL9" s="172"/>
      <c r="HHM9" s="172"/>
      <c r="HHN9" s="172"/>
      <c r="HHO9" s="172"/>
      <c r="HHP9" s="172"/>
      <c r="HHQ9" s="172"/>
      <c r="HHR9" s="172"/>
      <c r="HHS9" s="172"/>
      <c r="HHT9" s="172"/>
      <c r="HHU9" s="172"/>
      <c r="HHV9" s="172"/>
      <c r="HHW9" s="172"/>
      <c r="HHX9" s="172"/>
      <c r="HHY9" s="172"/>
      <c r="HHZ9" s="172"/>
      <c r="HIA9" s="172"/>
      <c r="HIB9" s="172"/>
      <c r="HIC9" s="172"/>
      <c r="HID9" s="172"/>
      <c r="HIE9" s="172"/>
      <c r="HIF9" s="172"/>
      <c r="HIG9" s="172"/>
      <c r="HIH9" s="172"/>
      <c r="HII9" s="172"/>
      <c r="HIJ9" s="172"/>
      <c r="HIK9" s="172"/>
      <c r="HIL9" s="172"/>
      <c r="HIM9" s="172"/>
      <c r="HIN9" s="172"/>
      <c r="HIO9" s="172"/>
      <c r="HIP9" s="172"/>
      <c r="HIQ9" s="172"/>
      <c r="HIR9" s="172"/>
      <c r="HIS9" s="172"/>
      <c r="HIT9" s="172"/>
      <c r="HIU9" s="172"/>
      <c r="HIV9" s="172"/>
      <c r="HIW9" s="172"/>
      <c r="HIX9" s="172"/>
      <c r="HIY9" s="172"/>
      <c r="HIZ9" s="172"/>
      <c r="HJA9" s="172"/>
      <c r="HJB9" s="172"/>
      <c r="HJC9" s="172"/>
      <c r="HJD9" s="172"/>
      <c r="HJE9" s="172"/>
      <c r="HJF9" s="172"/>
      <c r="HJG9" s="172"/>
      <c r="HJH9" s="172"/>
      <c r="HJI9" s="172"/>
      <c r="HJJ9" s="172"/>
      <c r="HJK9" s="172"/>
      <c r="HJL9" s="172"/>
      <c r="HJM9" s="172"/>
      <c r="HJN9" s="172"/>
      <c r="HJO9" s="172"/>
      <c r="HJP9" s="172"/>
      <c r="HJQ9" s="172"/>
      <c r="HJR9" s="172"/>
      <c r="HJS9" s="172"/>
      <c r="HJT9" s="172"/>
      <c r="HJU9" s="172"/>
      <c r="HJV9" s="172"/>
      <c r="HJW9" s="172"/>
      <c r="HJX9" s="172"/>
      <c r="HJY9" s="172"/>
      <c r="HJZ9" s="172"/>
      <c r="HKA9" s="172"/>
      <c r="HKB9" s="172"/>
      <c r="HKC9" s="172"/>
      <c r="HKD9" s="172"/>
      <c r="HKE9" s="172"/>
      <c r="HKF9" s="172"/>
      <c r="HKG9" s="172"/>
      <c r="HKH9" s="172"/>
      <c r="HKI9" s="172"/>
      <c r="HKJ9" s="172"/>
      <c r="HKK9" s="172"/>
      <c r="HKL9" s="172"/>
      <c r="HKM9" s="172"/>
      <c r="HKN9" s="172"/>
      <c r="HKO9" s="172"/>
      <c r="HKP9" s="172"/>
      <c r="HKQ9" s="172"/>
      <c r="HKR9" s="172"/>
      <c r="HKS9" s="172"/>
      <c r="HKT9" s="172"/>
      <c r="HKU9" s="172"/>
      <c r="HKV9" s="172"/>
      <c r="HKW9" s="172"/>
      <c r="HKX9" s="172"/>
      <c r="HKY9" s="172"/>
      <c r="HKZ9" s="172"/>
      <c r="HLA9" s="172"/>
      <c r="HLB9" s="172"/>
      <c r="HLC9" s="172"/>
      <c r="HLD9" s="172"/>
      <c r="HLE9" s="172"/>
      <c r="HLF9" s="172"/>
      <c r="HLG9" s="172"/>
      <c r="HLH9" s="172"/>
      <c r="HLI9" s="172"/>
      <c r="HLJ9" s="172"/>
      <c r="HLK9" s="172"/>
      <c r="HLL9" s="172"/>
      <c r="HLM9" s="172"/>
      <c r="HLN9" s="172"/>
      <c r="HLO9" s="172"/>
      <c r="HLP9" s="172"/>
      <c r="HLQ9" s="172"/>
      <c r="HLR9" s="172"/>
      <c r="HLS9" s="172"/>
      <c r="HLT9" s="172"/>
      <c r="HLU9" s="172"/>
      <c r="HLV9" s="172"/>
      <c r="HLW9" s="172"/>
      <c r="HLX9" s="172"/>
      <c r="HLY9" s="172"/>
      <c r="HLZ9" s="172"/>
      <c r="HMA9" s="172"/>
      <c r="HMB9" s="172"/>
      <c r="HMC9" s="172"/>
      <c r="HMD9" s="172"/>
      <c r="HME9" s="172"/>
      <c r="HMF9" s="172"/>
      <c r="HMG9" s="172"/>
      <c r="HMH9" s="172"/>
      <c r="HMI9" s="172"/>
      <c r="HMJ9" s="172"/>
      <c r="HMK9" s="172"/>
      <c r="HML9" s="172"/>
      <c r="HMM9" s="172"/>
      <c r="HMN9" s="172"/>
      <c r="HMO9" s="172"/>
      <c r="HMP9" s="172"/>
      <c r="HMQ9" s="172"/>
      <c r="HMR9" s="172"/>
      <c r="HMS9" s="172"/>
      <c r="HMT9" s="172"/>
      <c r="HMU9" s="172"/>
      <c r="HMV9" s="172"/>
      <c r="HMW9" s="172"/>
      <c r="HMX9" s="172"/>
      <c r="HMY9" s="172"/>
      <c r="HMZ9" s="172"/>
      <c r="HNA9" s="172"/>
      <c r="HNB9" s="172"/>
      <c r="HNC9" s="172"/>
      <c r="HND9" s="172"/>
      <c r="HNE9" s="172"/>
      <c r="HNF9" s="172"/>
      <c r="HNG9" s="172"/>
      <c r="HNH9" s="172"/>
      <c r="HNI9" s="172"/>
      <c r="HNJ9" s="172"/>
      <c r="HNK9" s="172"/>
      <c r="HNL9" s="172"/>
      <c r="HNM9" s="172"/>
      <c r="HNN9" s="172"/>
      <c r="HNO9" s="172"/>
      <c r="HNP9" s="172"/>
      <c r="HNQ9" s="172"/>
      <c r="HNR9" s="172"/>
      <c r="HNS9" s="172"/>
      <c r="HNT9" s="172"/>
      <c r="HNU9" s="172"/>
      <c r="HNV9" s="172"/>
      <c r="HNW9" s="172"/>
      <c r="HNX9" s="172"/>
      <c r="HNY9" s="172"/>
      <c r="HNZ9" s="172"/>
      <c r="HOA9" s="172"/>
      <c r="HOB9" s="172"/>
      <c r="HOC9" s="172"/>
      <c r="HOD9" s="172"/>
      <c r="HOE9" s="172"/>
      <c r="HOF9" s="172"/>
      <c r="HOG9" s="172"/>
      <c r="HOH9" s="172"/>
      <c r="HOI9" s="172"/>
      <c r="HOJ9" s="172"/>
      <c r="HOK9" s="172"/>
      <c r="HOL9" s="172"/>
      <c r="HOM9" s="172"/>
      <c r="HON9" s="172"/>
      <c r="HOO9" s="172"/>
      <c r="HOP9" s="172"/>
      <c r="HOQ9" s="172"/>
      <c r="HOR9" s="172"/>
      <c r="HOS9" s="172"/>
      <c r="HOT9" s="172"/>
      <c r="HOU9" s="172"/>
      <c r="HOV9" s="172"/>
      <c r="HOW9" s="172"/>
      <c r="HOX9" s="172"/>
      <c r="HOY9" s="172"/>
      <c r="HOZ9" s="172"/>
      <c r="HPA9" s="172"/>
      <c r="HPB9" s="172"/>
      <c r="HPC9" s="172"/>
      <c r="HPD9" s="172"/>
      <c r="HPE9" s="172"/>
      <c r="HPF9" s="172"/>
      <c r="HPG9" s="172"/>
      <c r="HPH9" s="172"/>
      <c r="HPI9" s="172"/>
      <c r="HPJ9" s="172"/>
      <c r="HPK9" s="172"/>
      <c r="HPL9" s="172"/>
      <c r="HPM9" s="172"/>
      <c r="HPN9" s="172"/>
      <c r="HPO9" s="172"/>
      <c r="HPP9" s="172"/>
      <c r="HPQ9" s="172"/>
      <c r="HPR9" s="172"/>
      <c r="HPS9" s="172"/>
      <c r="HPT9" s="172"/>
      <c r="HPU9" s="172"/>
      <c r="HPV9" s="172"/>
      <c r="HPW9" s="172"/>
      <c r="HPX9" s="172"/>
      <c r="HPY9" s="172"/>
      <c r="HPZ9" s="172"/>
      <c r="HQA9" s="172"/>
      <c r="HQB9" s="172"/>
      <c r="HQC9" s="172"/>
      <c r="HQD9" s="172"/>
      <c r="HQE9" s="172"/>
      <c r="HQF9" s="172"/>
      <c r="HQG9" s="172"/>
      <c r="HQH9" s="172"/>
      <c r="HQI9" s="172"/>
      <c r="HQJ9" s="172"/>
      <c r="HQK9" s="172"/>
      <c r="HQL9" s="172"/>
      <c r="HQM9" s="172"/>
      <c r="HQN9" s="172"/>
      <c r="HQO9" s="172"/>
      <c r="HQP9" s="172"/>
      <c r="HQQ9" s="172"/>
      <c r="HQR9" s="172"/>
      <c r="HQS9" s="172"/>
      <c r="HQT9" s="172"/>
      <c r="HQU9" s="172"/>
      <c r="HQV9" s="172"/>
      <c r="HQW9" s="172"/>
      <c r="HQX9" s="172"/>
      <c r="HQY9" s="172"/>
      <c r="HQZ9" s="172"/>
      <c r="HRA9" s="172"/>
      <c r="HRB9" s="172"/>
      <c r="HRC9" s="172"/>
      <c r="HRD9" s="172"/>
      <c r="HRE9" s="172"/>
      <c r="HRF9" s="172"/>
      <c r="HRG9" s="172"/>
      <c r="HRH9" s="172"/>
      <c r="HRI9" s="172"/>
      <c r="HRJ9" s="172"/>
      <c r="HRK9" s="172"/>
      <c r="HRL9" s="172"/>
      <c r="HRM9" s="172"/>
      <c r="HRN9" s="172"/>
      <c r="HRO9" s="172"/>
      <c r="HRP9" s="172"/>
      <c r="HRQ9" s="172"/>
      <c r="HRR9" s="172"/>
      <c r="HRS9" s="172"/>
      <c r="HRT9" s="172"/>
      <c r="HRU9" s="172"/>
      <c r="HRV9" s="172"/>
      <c r="HRW9" s="172"/>
      <c r="HRX9" s="172"/>
      <c r="HRY9" s="172"/>
      <c r="HRZ9" s="172"/>
      <c r="HSA9" s="172"/>
      <c r="HSB9" s="172"/>
      <c r="HSC9" s="172"/>
      <c r="HSD9" s="172"/>
      <c r="HSE9" s="172"/>
      <c r="HSF9" s="172"/>
      <c r="HSG9" s="172"/>
      <c r="HSH9" s="172"/>
      <c r="HSI9" s="172"/>
      <c r="HSJ9" s="172"/>
      <c r="HSK9" s="172"/>
      <c r="HSL9" s="172"/>
      <c r="HSM9" s="172"/>
      <c r="HSN9" s="172"/>
      <c r="HSO9" s="172"/>
      <c r="HSP9" s="172"/>
      <c r="HSQ9" s="172"/>
      <c r="HSR9" s="172"/>
      <c r="HSS9" s="172"/>
      <c r="HST9" s="172"/>
      <c r="HSU9" s="172"/>
      <c r="HSV9" s="172"/>
      <c r="HSW9" s="172"/>
      <c r="HSX9" s="172"/>
      <c r="HSY9" s="172"/>
      <c r="HSZ9" s="172"/>
      <c r="HTA9" s="172"/>
      <c r="HTB9" s="172"/>
      <c r="HTC9" s="172"/>
      <c r="HTD9" s="172"/>
      <c r="HTE9" s="172"/>
      <c r="HTF9" s="172"/>
      <c r="HTG9" s="172"/>
      <c r="HTH9" s="172"/>
      <c r="HTI9" s="172"/>
      <c r="HTJ9" s="172"/>
      <c r="HTK9" s="172"/>
      <c r="HTL9" s="172"/>
      <c r="HTM9" s="172"/>
      <c r="HTN9" s="172"/>
      <c r="HTO9" s="172"/>
      <c r="HTP9" s="172"/>
      <c r="HTQ9" s="172"/>
      <c r="HTR9" s="172"/>
      <c r="HTS9" s="172"/>
      <c r="HTT9" s="172"/>
      <c r="HTU9" s="172"/>
      <c r="HTV9" s="172"/>
      <c r="HTW9" s="172"/>
      <c r="HTX9" s="172"/>
      <c r="HTY9" s="172"/>
      <c r="HTZ9" s="172"/>
      <c r="HUA9" s="172"/>
      <c r="HUB9" s="172"/>
      <c r="HUC9" s="172"/>
      <c r="HUD9" s="172"/>
      <c r="HUE9" s="172"/>
      <c r="HUF9" s="172"/>
      <c r="HUG9" s="172"/>
      <c r="HUH9" s="172"/>
      <c r="HUI9" s="172"/>
      <c r="HUJ9" s="172"/>
      <c r="HUK9" s="172"/>
      <c r="HUL9" s="172"/>
      <c r="HUM9" s="172"/>
      <c r="HUN9" s="172"/>
      <c r="HUO9" s="172"/>
      <c r="HUP9" s="172"/>
      <c r="HUQ9" s="172"/>
      <c r="HUR9" s="172"/>
      <c r="HUS9" s="172"/>
      <c r="HUT9" s="172"/>
      <c r="HUU9" s="172"/>
      <c r="HUV9" s="172"/>
      <c r="HUW9" s="172"/>
      <c r="HUX9" s="172"/>
      <c r="HUY9" s="172"/>
      <c r="HUZ9" s="172"/>
      <c r="HVA9" s="172"/>
      <c r="HVB9" s="172"/>
      <c r="HVC9" s="172"/>
      <c r="HVD9" s="172"/>
      <c r="HVE9" s="172"/>
      <c r="HVF9" s="172"/>
      <c r="HVG9" s="172"/>
      <c r="HVH9" s="172"/>
      <c r="HVI9" s="172"/>
      <c r="HVJ9" s="172"/>
      <c r="HVK9" s="172"/>
      <c r="HVL9" s="172"/>
      <c r="HVM9" s="172"/>
      <c r="HVN9" s="172"/>
      <c r="HVO9" s="172"/>
      <c r="HVP9" s="172"/>
      <c r="HVQ9" s="172"/>
      <c r="HVR9" s="172"/>
      <c r="HVS9" s="172"/>
      <c r="HVT9" s="172"/>
      <c r="HVU9" s="172"/>
      <c r="HVV9" s="172"/>
      <c r="HVW9" s="172"/>
      <c r="HVX9" s="172"/>
      <c r="HVY9" s="172"/>
      <c r="HVZ9" s="172"/>
      <c r="HWA9" s="172"/>
      <c r="HWB9" s="172"/>
      <c r="HWC9" s="172"/>
      <c r="HWD9" s="172"/>
      <c r="HWE9" s="172"/>
      <c r="HWF9" s="172"/>
      <c r="HWG9" s="172"/>
      <c r="HWH9" s="172"/>
      <c r="HWI9" s="172"/>
      <c r="HWJ9" s="172"/>
      <c r="HWK9" s="172"/>
      <c r="HWL9" s="172"/>
      <c r="HWM9" s="172"/>
      <c r="HWN9" s="172"/>
      <c r="HWO9" s="172"/>
      <c r="HWP9" s="172"/>
      <c r="HWQ9" s="172"/>
      <c r="HWR9" s="172"/>
      <c r="HWS9" s="172"/>
      <c r="HWT9" s="172"/>
      <c r="HWU9" s="172"/>
      <c r="HWV9" s="172"/>
      <c r="HWW9" s="172"/>
      <c r="HWX9" s="172"/>
      <c r="HWY9" s="172"/>
      <c r="HWZ9" s="172"/>
      <c r="HXA9" s="172"/>
      <c r="HXB9" s="172"/>
      <c r="HXC9" s="172"/>
      <c r="HXD9" s="172"/>
      <c r="HXE9" s="172"/>
      <c r="HXF9" s="172"/>
      <c r="HXG9" s="172"/>
      <c r="HXH9" s="172"/>
      <c r="HXI9" s="172"/>
      <c r="HXJ9" s="172"/>
      <c r="HXK9" s="172"/>
      <c r="HXL9" s="172"/>
      <c r="HXM9" s="172"/>
      <c r="HXN9" s="172"/>
      <c r="HXO9" s="172"/>
      <c r="HXP9" s="172"/>
      <c r="HXQ9" s="172"/>
      <c r="HXR9" s="172"/>
      <c r="HXS9" s="172"/>
      <c r="HXT9" s="172"/>
      <c r="HXU9" s="172"/>
      <c r="HXV9" s="172"/>
      <c r="HXW9" s="172"/>
      <c r="HXX9" s="172"/>
      <c r="HXY9" s="172"/>
      <c r="HXZ9" s="172"/>
      <c r="HYA9" s="172"/>
      <c r="HYB9" s="172"/>
      <c r="HYC9" s="172"/>
      <c r="HYD9" s="172"/>
      <c r="HYE9" s="172"/>
      <c r="HYF9" s="172"/>
      <c r="HYG9" s="172"/>
      <c r="HYH9" s="172"/>
      <c r="HYI9" s="172"/>
      <c r="HYJ9" s="172"/>
      <c r="HYK9" s="172"/>
      <c r="HYL9" s="172"/>
      <c r="HYM9" s="172"/>
      <c r="HYN9" s="172"/>
      <c r="HYO9" s="172"/>
      <c r="HYP9" s="172"/>
      <c r="HYQ9" s="172"/>
      <c r="HYR9" s="172"/>
      <c r="HYS9" s="172"/>
      <c r="HYT9" s="172"/>
      <c r="HYU9" s="172"/>
      <c r="HYV9" s="172"/>
      <c r="HYW9" s="172"/>
      <c r="HYX9" s="172"/>
      <c r="HYY9" s="172"/>
      <c r="HYZ9" s="172"/>
      <c r="HZA9" s="172"/>
      <c r="HZB9" s="172"/>
      <c r="HZC9" s="172"/>
      <c r="HZD9" s="172"/>
      <c r="HZE9" s="172"/>
      <c r="HZF9" s="172"/>
      <c r="HZG9" s="172"/>
      <c r="HZH9" s="172"/>
      <c r="HZI9" s="172"/>
      <c r="HZJ9" s="172"/>
      <c r="HZK9" s="172"/>
      <c r="HZL9" s="172"/>
      <c r="HZM9" s="172"/>
      <c r="HZN9" s="172"/>
      <c r="HZO9" s="172"/>
      <c r="HZP9" s="172"/>
      <c r="HZQ9" s="172"/>
      <c r="HZR9" s="172"/>
      <c r="HZS9" s="172"/>
      <c r="HZT9" s="172"/>
      <c r="HZU9" s="172"/>
      <c r="HZV9" s="172"/>
      <c r="HZW9" s="172"/>
      <c r="HZX9" s="172"/>
      <c r="HZY9" s="172"/>
      <c r="HZZ9" s="172"/>
      <c r="IAA9" s="172"/>
      <c r="IAB9" s="172"/>
      <c r="IAC9" s="172"/>
      <c r="IAD9" s="172"/>
      <c r="IAE9" s="172"/>
      <c r="IAF9" s="172"/>
      <c r="IAG9" s="172"/>
      <c r="IAH9" s="172"/>
      <c r="IAI9" s="172"/>
      <c r="IAJ9" s="172"/>
      <c r="IAK9" s="172"/>
      <c r="IAL9" s="172"/>
      <c r="IAM9" s="172"/>
      <c r="IAN9" s="172"/>
      <c r="IAO9" s="172"/>
      <c r="IAP9" s="172"/>
      <c r="IAQ9" s="172"/>
      <c r="IAR9" s="172"/>
      <c r="IAS9" s="172"/>
      <c r="IAT9" s="172"/>
      <c r="IAU9" s="172"/>
      <c r="IAV9" s="172"/>
      <c r="IAW9" s="172"/>
      <c r="IAX9" s="172"/>
      <c r="IAY9" s="172"/>
      <c r="IAZ9" s="172"/>
      <c r="IBA9" s="172"/>
      <c r="IBB9" s="172"/>
      <c r="IBC9" s="172"/>
      <c r="IBD9" s="172"/>
      <c r="IBE9" s="172"/>
      <c r="IBF9" s="172"/>
      <c r="IBG9" s="172"/>
      <c r="IBH9" s="172"/>
      <c r="IBI9" s="172"/>
      <c r="IBJ9" s="172"/>
      <c r="IBK9" s="172"/>
      <c r="IBL9" s="172"/>
      <c r="IBM9" s="172"/>
      <c r="IBN9" s="172"/>
      <c r="IBO9" s="172"/>
      <c r="IBP9" s="172"/>
      <c r="IBQ9" s="172"/>
      <c r="IBR9" s="172"/>
      <c r="IBS9" s="172"/>
      <c r="IBT9" s="172"/>
      <c r="IBU9" s="172"/>
      <c r="IBV9" s="172"/>
      <c r="IBW9" s="172"/>
      <c r="IBX9" s="172"/>
      <c r="IBY9" s="172"/>
      <c r="IBZ9" s="172"/>
      <c r="ICA9" s="172"/>
      <c r="ICB9" s="172"/>
      <c r="ICC9" s="172"/>
      <c r="ICD9" s="172"/>
      <c r="ICE9" s="172"/>
      <c r="ICF9" s="172"/>
      <c r="ICG9" s="172"/>
      <c r="ICH9" s="172"/>
      <c r="ICI9" s="172"/>
      <c r="ICJ9" s="172"/>
      <c r="ICK9" s="172"/>
      <c r="ICL9" s="172"/>
      <c r="ICM9" s="172"/>
      <c r="ICN9" s="172"/>
      <c r="ICO9" s="172"/>
      <c r="ICP9" s="172"/>
      <c r="ICQ9" s="172"/>
      <c r="ICR9" s="172"/>
      <c r="ICS9" s="172"/>
      <c r="ICT9" s="172"/>
      <c r="ICU9" s="172"/>
      <c r="ICV9" s="172"/>
      <c r="ICW9" s="172"/>
      <c r="ICX9" s="172"/>
      <c r="ICY9" s="172"/>
      <c r="ICZ9" s="172"/>
      <c r="IDA9" s="172"/>
      <c r="IDB9" s="172"/>
      <c r="IDC9" s="172"/>
      <c r="IDD9" s="172"/>
      <c r="IDE9" s="172"/>
      <c r="IDF9" s="172"/>
      <c r="IDG9" s="172"/>
      <c r="IDH9" s="172"/>
      <c r="IDI9" s="172"/>
      <c r="IDJ9" s="172"/>
      <c r="IDK9" s="172"/>
      <c r="IDL9" s="172"/>
      <c r="IDM9" s="172"/>
      <c r="IDN9" s="172"/>
      <c r="IDO9" s="172"/>
      <c r="IDP9" s="172"/>
      <c r="IDQ9" s="172"/>
      <c r="IDR9" s="172"/>
      <c r="IDS9" s="172"/>
      <c r="IDT9" s="172"/>
      <c r="IDU9" s="172"/>
      <c r="IDV9" s="172"/>
      <c r="IDW9" s="172"/>
      <c r="IDX9" s="172"/>
      <c r="IDY9" s="172"/>
      <c r="IDZ9" s="172"/>
      <c r="IEA9" s="172"/>
      <c r="IEB9" s="172"/>
      <c r="IEC9" s="172"/>
      <c r="IED9" s="172"/>
      <c r="IEE9" s="172"/>
      <c r="IEF9" s="172"/>
      <c r="IEG9" s="172"/>
      <c r="IEH9" s="172"/>
      <c r="IEI9" s="172"/>
      <c r="IEJ9" s="172"/>
      <c r="IEK9" s="172"/>
      <c r="IEL9" s="172"/>
      <c r="IEM9" s="172"/>
      <c r="IEN9" s="172"/>
      <c r="IEO9" s="172"/>
      <c r="IEP9" s="172"/>
      <c r="IEQ9" s="172"/>
      <c r="IER9" s="172"/>
      <c r="IES9" s="172"/>
      <c r="IET9" s="172"/>
      <c r="IEU9" s="172"/>
      <c r="IEV9" s="172"/>
      <c r="IEW9" s="172"/>
      <c r="IEX9" s="172"/>
      <c r="IEY9" s="172"/>
      <c r="IEZ9" s="172"/>
      <c r="IFA9" s="172"/>
      <c r="IFB9" s="172"/>
      <c r="IFC9" s="172"/>
      <c r="IFD9" s="172"/>
      <c r="IFE9" s="172"/>
      <c r="IFF9" s="172"/>
      <c r="IFG9" s="172"/>
      <c r="IFH9" s="172"/>
      <c r="IFI9" s="172"/>
      <c r="IFJ9" s="172"/>
      <c r="IFK9" s="172"/>
      <c r="IFL9" s="172"/>
      <c r="IFM9" s="172"/>
      <c r="IFN9" s="172"/>
      <c r="IFO9" s="172"/>
      <c r="IFP9" s="172"/>
      <c r="IFQ9" s="172"/>
      <c r="IFR9" s="172"/>
      <c r="IFS9" s="172"/>
      <c r="IFT9" s="172"/>
      <c r="IFU9" s="172"/>
      <c r="IFV9" s="172"/>
      <c r="IFW9" s="172"/>
      <c r="IFX9" s="172"/>
      <c r="IFY9" s="172"/>
      <c r="IFZ9" s="172"/>
      <c r="IGA9" s="172"/>
      <c r="IGB9" s="172"/>
      <c r="IGC9" s="172"/>
      <c r="IGD9" s="172"/>
      <c r="IGE9" s="172"/>
      <c r="IGF9" s="172"/>
      <c r="IGG9" s="172"/>
      <c r="IGH9" s="172"/>
      <c r="IGI9" s="172"/>
      <c r="IGJ9" s="172"/>
      <c r="IGK9" s="172"/>
      <c r="IGL9" s="172"/>
      <c r="IGM9" s="172"/>
      <c r="IGN9" s="172"/>
      <c r="IGO9" s="172"/>
      <c r="IGP9" s="172"/>
      <c r="IGQ9" s="172"/>
      <c r="IGR9" s="172"/>
      <c r="IGS9" s="172"/>
      <c r="IGT9" s="172"/>
      <c r="IGU9" s="172"/>
      <c r="IGV9" s="172"/>
      <c r="IGW9" s="172"/>
      <c r="IGX9" s="172"/>
      <c r="IGY9" s="172"/>
      <c r="IGZ9" s="172"/>
      <c r="IHA9" s="172"/>
      <c r="IHB9" s="172"/>
      <c r="IHC9" s="172"/>
      <c r="IHD9" s="172"/>
      <c r="IHE9" s="172"/>
      <c r="IHF9" s="172"/>
      <c r="IHG9" s="172"/>
      <c r="IHH9" s="172"/>
      <c r="IHI9" s="172"/>
      <c r="IHJ9" s="172"/>
      <c r="IHK9" s="172"/>
      <c r="IHL9" s="172"/>
      <c r="IHM9" s="172"/>
      <c r="IHN9" s="172"/>
      <c r="IHO9" s="172"/>
      <c r="IHP9" s="172"/>
      <c r="IHQ9" s="172"/>
      <c r="IHR9" s="172"/>
      <c r="IHS9" s="172"/>
      <c r="IHT9" s="172"/>
      <c r="IHU9" s="172"/>
      <c r="IHV9" s="172"/>
      <c r="IHW9" s="172"/>
      <c r="IHX9" s="172"/>
      <c r="IHY9" s="172"/>
      <c r="IHZ9" s="172"/>
      <c r="IIA9" s="172"/>
      <c r="IIB9" s="172"/>
      <c r="IIC9" s="172"/>
      <c r="IID9" s="172"/>
      <c r="IIE9" s="172"/>
      <c r="IIF9" s="172"/>
      <c r="IIG9" s="172"/>
      <c r="IIH9" s="172"/>
      <c r="III9" s="172"/>
      <c r="IIJ9" s="172"/>
      <c r="IIK9" s="172"/>
      <c r="IIL9" s="172"/>
      <c r="IIM9" s="172"/>
      <c r="IIN9" s="172"/>
      <c r="IIO9" s="172"/>
      <c r="IIP9" s="172"/>
      <c r="IIQ9" s="172"/>
      <c r="IIR9" s="172"/>
      <c r="IIS9" s="172"/>
      <c r="IIT9" s="172"/>
      <c r="IIU9" s="172"/>
      <c r="IIV9" s="172"/>
      <c r="IIW9" s="172"/>
      <c r="IIX9" s="172"/>
      <c r="IIY9" s="172"/>
      <c r="IIZ9" s="172"/>
      <c r="IJA9" s="172"/>
      <c r="IJB9" s="172"/>
      <c r="IJC9" s="172"/>
      <c r="IJD9" s="172"/>
      <c r="IJE9" s="172"/>
      <c r="IJF9" s="172"/>
      <c r="IJG9" s="172"/>
      <c r="IJH9" s="172"/>
      <c r="IJI9" s="172"/>
      <c r="IJJ9" s="172"/>
      <c r="IJK9" s="172"/>
      <c r="IJL9" s="172"/>
      <c r="IJM9" s="172"/>
      <c r="IJN9" s="172"/>
      <c r="IJO9" s="172"/>
      <c r="IJP9" s="172"/>
      <c r="IJQ9" s="172"/>
      <c r="IJR9" s="172"/>
      <c r="IJS9" s="172"/>
      <c r="IJT9" s="172"/>
      <c r="IJU9" s="172"/>
      <c r="IJV9" s="172"/>
      <c r="IJW9" s="172"/>
      <c r="IJX9" s="172"/>
      <c r="IJY9" s="172"/>
      <c r="IJZ9" s="172"/>
      <c r="IKA9" s="172"/>
      <c r="IKB9" s="172"/>
      <c r="IKC9" s="172"/>
      <c r="IKD9" s="172"/>
      <c r="IKE9" s="172"/>
      <c r="IKF9" s="172"/>
      <c r="IKG9" s="172"/>
      <c r="IKH9" s="172"/>
      <c r="IKI9" s="172"/>
      <c r="IKJ9" s="172"/>
      <c r="IKK9" s="172"/>
      <c r="IKL9" s="172"/>
      <c r="IKM9" s="172"/>
      <c r="IKN9" s="172"/>
      <c r="IKO9" s="172"/>
      <c r="IKP9" s="172"/>
      <c r="IKQ9" s="172"/>
      <c r="IKR9" s="172"/>
      <c r="IKS9" s="172"/>
      <c r="IKT9" s="172"/>
      <c r="IKU9" s="172"/>
      <c r="IKV9" s="172"/>
      <c r="IKW9" s="172"/>
      <c r="IKX9" s="172"/>
      <c r="IKY9" s="172"/>
      <c r="IKZ9" s="172"/>
      <c r="ILA9" s="172"/>
      <c r="ILB9" s="172"/>
      <c r="ILC9" s="172"/>
      <c r="ILD9" s="172"/>
      <c r="ILE9" s="172"/>
      <c r="ILF9" s="172"/>
      <c r="ILG9" s="172"/>
      <c r="ILH9" s="172"/>
      <c r="ILI9" s="172"/>
      <c r="ILJ9" s="172"/>
      <c r="ILK9" s="172"/>
      <c r="ILL9" s="172"/>
      <c r="ILM9" s="172"/>
      <c r="ILN9" s="172"/>
      <c r="ILO9" s="172"/>
      <c r="ILP9" s="172"/>
      <c r="ILQ9" s="172"/>
      <c r="ILR9" s="172"/>
      <c r="ILS9" s="172"/>
      <c r="ILT9" s="172"/>
      <c r="ILU9" s="172"/>
      <c r="ILV9" s="172"/>
      <c r="ILW9" s="172"/>
      <c r="ILX9" s="172"/>
      <c r="ILY9" s="172"/>
      <c r="ILZ9" s="172"/>
      <c r="IMA9" s="172"/>
      <c r="IMB9" s="172"/>
      <c r="IMC9" s="172"/>
      <c r="IMD9" s="172"/>
      <c r="IME9" s="172"/>
      <c r="IMF9" s="172"/>
      <c r="IMG9" s="172"/>
      <c r="IMH9" s="172"/>
      <c r="IMI9" s="172"/>
      <c r="IMJ9" s="172"/>
      <c r="IMK9" s="172"/>
      <c r="IML9" s="172"/>
      <c r="IMM9" s="172"/>
      <c r="IMN9" s="172"/>
      <c r="IMO9" s="172"/>
      <c r="IMP9" s="172"/>
      <c r="IMQ9" s="172"/>
      <c r="IMR9" s="172"/>
      <c r="IMS9" s="172"/>
      <c r="IMT9" s="172"/>
      <c r="IMU9" s="172"/>
      <c r="IMV9" s="172"/>
      <c r="IMW9" s="172"/>
      <c r="IMX9" s="172"/>
      <c r="IMY9" s="172"/>
      <c r="IMZ9" s="172"/>
      <c r="INA9" s="172"/>
      <c r="INB9" s="172"/>
      <c r="INC9" s="172"/>
      <c r="IND9" s="172"/>
      <c r="INE9" s="172"/>
      <c r="INF9" s="172"/>
      <c r="ING9" s="172"/>
      <c r="INH9" s="172"/>
      <c r="INI9" s="172"/>
      <c r="INJ9" s="172"/>
      <c r="INK9" s="172"/>
      <c r="INL9" s="172"/>
      <c r="INM9" s="172"/>
      <c r="INN9" s="172"/>
      <c r="INO9" s="172"/>
      <c r="INP9" s="172"/>
      <c r="INQ9" s="172"/>
      <c r="INR9" s="172"/>
      <c r="INS9" s="172"/>
      <c r="INT9" s="172"/>
      <c r="INU9" s="172"/>
      <c r="INV9" s="172"/>
      <c r="INW9" s="172"/>
      <c r="INX9" s="172"/>
      <c r="INY9" s="172"/>
      <c r="INZ9" s="172"/>
      <c r="IOA9" s="172"/>
      <c r="IOB9" s="172"/>
      <c r="IOC9" s="172"/>
      <c r="IOD9" s="172"/>
      <c r="IOE9" s="172"/>
      <c r="IOF9" s="172"/>
      <c r="IOG9" s="172"/>
      <c r="IOH9" s="172"/>
      <c r="IOI9" s="172"/>
      <c r="IOJ9" s="172"/>
      <c r="IOK9" s="172"/>
      <c r="IOL9" s="172"/>
      <c r="IOM9" s="172"/>
      <c r="ION9" s="172"/>
      <c r="IOO9" s="172"/>
      <c r="IOP9" s="172"/>
      <c r="IOQ9" s="172"/>
      <c r="IOR9" s="172"/>
      <c r="IOS9" s="172"/>
      <c r="IOT9" s="172"/>
      <c r="IOU9" s="172"/>
      <c r="IOV9" s="172"/>
      <c r="IOW9" s="172"/>
      <c r="IOX9" s="172"/>
      <c r="IOY9" s="172"/>
      <c r="IOZ9" s="172"/>
      <c r="IPA9" s="172"/>
      <c r="IPB9" s="172"/>
      <c r="IPC9" s="172"/>
      <c r="IPD9" s="172"/>
      <c r="IPE9" s="172"/>
      <c r="IPF9" s="172"/>
      <c r="IPG9" s="172"/>
      <c r="IPH9" s="172"/>
      <c r="IPI9" s="172"/>
      <c r="IPJ9" s="172"/>
      <c r="IPK9" s="172"/>
      <c r="IPL9" s="172"/>
      <c r="IPM9" s="172"/>
      <c r="IPN9" s="172"/>
      <c r="IPO9" s="172"/>
      <c r="IPP9" s="172"/>
      <c r="IPQ9" s="172"/>
      <c r="IPR9" s="172"/>
      <c r="IPS9" s="172"/>
      <c r="IPT9" s="172"/>
      <c r="IPU9" s="172"/>
      <c r="IPV9" s="172"/>
      <c r="IPW9" s="172"/>
      <c r="IPX9" s="172"/>
      <c r="IPY9" s="172"/>
      <c r="IPZ9" s="172"/>
      <c r="IQA9" s="172"/>
      <c r="IQB9" s="172"/>
      <c r="IQC9" s="172"/>
      <c r="IQD9" s="172"/>
      <c r="IQE9" s="172"/>
      <c r="IQF9" s="172"/>
      <c r="IQG9" s="172"/>
      <c r="IQH9" s="172"/>
      <c r="IQI9" s="172"/>
      <c r="IQJ9" s="172"/>
      <c r="IQK9" s="172"/>
      <c r="IQL9" s="172"/>
      <c r="IQM9" s="172"/>
      <c r="IQN9" s="172"/>
      <c r="IQO9" s="172"/>
      <c r="IQP9" s="172"/>
      <c r="IQQ9" s="172"/>
      <c r="IQR9" s="172"/>
      <c r="IQS9" s="172"/>
      <c r="IQT9" s="172"/>
      <c r="IQU9" s="172"/>
      <c r="IQV9" s="172"/>
      <c r="IQW9" s="172"/>
      <c r="IQX9" s="172"/>
      <c r="IQY9" s="172"/>
      <c r="IQZ9" s="172"/>
      <c r="IRA9" s="172"/>
      <c r="IRB9" s="172"/>
      <c r="IRC9" s="172"/>
      <c r="IRD9" s="172"/>
      <c r="IRE9" s="172"/>
      <c r="IRF9" s="172"/>
      <c r="IRG9" s="172"/>
      <c r="IRH9" s="172"/>
      <c r="IRI9" s="172"/>
      <c r="IRJ9" s="172"/>
      <c r="IRK9" s="172"/>
      <c r="IRL9" s="172"/>
      <c r="IRM9" s="172"/>
      <c r="IRN9" s="172"/>
      <c r="IRO9" s="172"/>
      <c r="IRP9" s="172"/>
      <c r="IRQ9" s="172"/>
      <c r="IRR9" s="172"/>
      <c r="IRS9" s="172"/>
      <c r="IRT9" s="172"/>
      <c r="IRU9" s="172"/>
      <c r="IRV9" s="172"/>
      <c r="IRW9" s="172"/>
      <c r="IRX9" s="172"/>
      <c r="IRY9" s="172"/>
      <c r="IRZ9" s="172"/>
      <c r="ISA9" s="172"/>
      <c r="ISB9" s="172"/>
      <c r="ISC9" s="172"/>
      <c r="ISD9" s="172"/>
      <c r="ISE9" s="172"/>
      <c r="ISF9" s="172"/>
      <c r="ISG9" s="172"/>
      <c r="ISH9" s="172"/>
      <c r="ISI9" s="172"/>
      <c r="ISJ9" s="172"/>
      <c r="ISK9" s="172"/>
      <c r="ISL9" s="172"/>
      <c r="ISM9" s="172"/>
      <c r="ISN9" s="172"/>
      <c r="ISO9" s="172"/>
      <c r="ISP9" s="172"/>
      <c r="ISQ9" s="172"/>
      <c r="ISR9" s="172"/>
      <c r="ISS9" s="172"/>
      <c r="IST9" s="172"/>
      <c r="ISU9" s="172"/>
      <c r="ISV9" s="172"/>
      <c r="ISW9" s="172"/>
      <c r="ISX9" s="172"/>
      <c r="ISY9" s="172"/>
      <c r="ISZ9" s="172"/>
      <c r="ITA9" s="172"/>
      <c r="ITB9" s="172"/>
      <c r="ITC9" s="172"/>
      <c r="ITD9" s="172"/>
      <c r="ITE9" s="172"/>
      <c r="ITF9" s="172"/>
      <c r="ITG9" s="172"/>
      <c r="ITH9" s="172"/>
      <c r="ITI9" s="172"/>
      <c r="ITJ9" s="172"/>
      <c r="ITK9" s="172"/>
      <c r="ITL9" s="172"/>
      <c r="ITM9" s="172"/>
      <c r="ITN9" s="172"/>
      <c r="ITO9" s="172"/>
      <c r="ITP9" s="172"/>
      <c r="ITQ9" s="172"/>
      <c r="ITR9" s="172"/>
      <c r="ITS9" s="172"/>
      <c r="ITT9" s="172"/>
      <c r="ITU9" s="172"/>
      <c r="ITV9" s="172"/>
      <c r="ITW9" s="172"/>
      <c r="ITX9" s="172"/>
      <c r="ITY9" s="172"/>
      <c r="ITZ9" s="172"/>
      <c r="IUA9" s="172"/>
      <c r="IUB9" s="172"/>
      <c r="IUC9" s="172"/>
      <c r="IUD9" s="172"/>
      <c r="IUE9" s="172"/>
      <c r="IUF9" s="172"/>
      <c r="IUG9" s="172"/>
      <c r="IUH9" s="172"/>
      <c r="IUI9" s="172"/>
      <c r="IUJ9" s="172"/>
      <c r="IUK9" s="172"/>
      <c r="IUL9" s="172"/>
      <c r="IUM9" s="172"/>
      <c r="IUN9" s="172"/>
      <c r="IUO9" s="172"/>
      <c r="IUP9" s="172"/>
      <c r="IUQ9" s="172"/>
      <c r="IUR9" s="172"/>
      <c r="IUS9" s="172"/>
      <c r="IUT9" s="172"/>
      <c r="IUU9" s="172"/>
      <c r="IUV9" s="172"/>
      <c r="IUW9" s="172"/>
      <c r="IUX9" s="172"/>
      <c r="IUY9" s="172"/>
      <c r="IUZ9" s="172"/>
      <c r="IVA9" s="172"/>
      <c r="IVB9" s="172"/>
      <c r="IVC9" s="172"/>
      <c r="IVD9" s="172"/>
      <c r="IVE9" s="172"/>
      <c r="IVF9" s="172"/>
      <c r="IVG9" s="172"/>
      <c r="IVH9" s="172"/>
      <c r="IVI9" s="172"/>
      <c r="IVJ9" s="172"/>
      <c r="IVK9" s="172"/>
      <c r="IVL9" s="172"/>
      <c r="IVM9" s="172"/>
      <c r="IVN9" s="172"/>
      <c r="IVO9" s="172"/>
      <c r="IVP9" s="172"/>
      <c r="IVQ9" s="172"/>
      <c r="IVR9" s="172"/>
      <c r="IVS9" s="172"/>
      <c r="IVT9" s="172"/>
      <c r="IVU9" s="172"/>
      <c r="IVV9" s="172"/>
      <c r="IVW9" s="172"/>
      <c r="IVX9" s="172"/>
      <c r="IVY9" s="172"/>
      <c r="IVZ9" s="172"/>
      <c r="IWA9" s="172"/>
      <c r="IWB9" s="172"/>
      <c r="IWC9" s="172"/>
      <c r="IWD9" s="172"/>
      <c r="IWE9" s="172"/>
      <c r="IWF9" s="172"/>
      <c r="IWG9" s="172"/>
      <c r="IWH9" s="172"/>
      <c r="IWI9" s="172"/>
      <c r="IWJ9" s="172"/>
      <c r="IWK9" s="172"/>
      <c r="IWL9" s="172"/>
      <c r="IWM9" s="172"/>
      <c r="IWN9" s="172"/>
      <c r="IWO9" s="172"/>
      <c r="IWP9" s="172"/>
      <c r="IWQ9" s="172"/>
      <c r="IWR9" s="172"/>
      <c r="IWS9" s="172"/>
      <c r="IWT9" s="172"/>
      <c r="IWU9" s="172"/>
      <c r="IWV9" s="172"/>
      <c r="IWW9" s="172"/>
      <c r="IWX9" s="172"/>
      <c r="IWY9" s="172"/>
      <c r="IWZ9" s="172"/>
      <c r="IXA9" s="172"/>
      <c r="IXB9" s="172"/>
      <c r="IXC9" s="172"/>
      <c r="IXD9" s="172"/>
      <c r="IXE9" s="172"/>
      <c r="IXF9" s="172"/>
      <c r="IXG9" s="172"/>
      <c r="IXH9" s="172"/>
      <c r="IXI9" s="172"/>
      <c r="IXJ9" s="172"/>
      <c r="IXK9" s="172"/>
      <c r="IXL9" s="172"/>
      <c r="IXM9" s="172"/>
      <c r="IXN9" s="172"/>
      <c r="IXO9" s="172"/>
      <c r="IXP9" s="172"/>
      <c r="IXQ9" s="172"/>
      <c r="IXR9" s="172"/>
      <c r="IXS9" s="172"/>
      <c r="IXT9" s="172"/>
      <c r="IXU9" s="172"/>
      <c r="IXV9" s="172"/>
      <c r="IXW9" s="172"/>
      <c r="IXX9" s="172"/>
      <c r="IXY9" s="172"/>
      <c r="IXZ9" s="172"/>
      <c r="IYA9" s="172"/>
      <c r="IYB9" s="172"/>
      <c r="IYC9" s="172"/>
      <c r="IYD9" s="172"/>
      <c r="IYE9" s="172"/>
      <c r="IYF9" s="172"/>
      <c r="IYG9" s="172"/>
      <c r="IYH9" s="172"/>
      <c r="IYI9" s="172"/>
      <c r="IYJ9" s="172"/>
      <c r="IYK9" s="172"/>
      <c r="IYL9" s="172"/>
      <c r="IYM9" s="172"/>
      <c r="IYN9" s="172"/>
      <c r="IYO9" s="172"/>
      <c r="IYP9" s="172"/>
      <c r="IYQ9" s="172"/>
      <c r="IYR9" s="172"/>
      <c r="IYS9" s="172"/>
      <c r="IYT9" s="172"/>
      <c r="IYU9" s="172"/>
      <c r="IYV9" s="172"/>
      <c r="IYW9" s="172"/>
      <c r="IYX9" s="172"/>
      <c r="IYY9" s="172"/>
      <c r="IYZ9" s="172"/>
      <c r="IZA9" s="172"/>
      <c r="IZB9" s="172"/>
      <c r="IZC9" s="172"/>
      <c r="IZD9" s="172"/>
      <c r="IZE9" s="172"/>
      <c r="IZF9" s="172"/>
      <c r="IZG9" s="172"/>
      <c r="IZH9" s="172"/>
      <c r="IZI9" s="172"/>
      <c r="IZJ9" s="172"/>
      <c r="IZK9" s="172"/>
      <c r="IZL9" s="172"/>
      <c r="IZM9" s="172"/>
      <c r="IZN9" s="172"/>
      <c r="IZO9" s="172"/>
      <c r="IZP9" s="172"/>
      <c r="IZQ9" s="172"/>
      <c r="IZR9" s="172"/>
      <c r="IZS9" s="172"/>
      <c r="IZT9" s="172"/>
      <c r="IZU9" s="172"/>
      <c r="IZV9" s="172"/>
      <c r="IZW9" s="172"/>
      <c r="IZX9" s="172"/>
      <c r="IZY9" s="172"/>
      <c r="IZZ9" s="172"/>
      <c r="JAA9" s="172"/>
      <c r="JAB9" s="172"/>
      <c r="JAC9" s="172"/>
      <c r="JAD9" s="172"/>
      <c r="JAE9" s="172"/>
      <c r="JAF9" s="172"/>
      <c r="JAG9" s="172"/>
      <c r="JAH9" s="172"/>
      <c r="JAI9" s="172"/>
      <c r="JAJ9" s="172"/>
      <c r="JAK9" s="172"/>
      <c r="JAL9" s="172"/>
      <c r="JAM9" s="172"/>
      <c r="JAN9" s="172"/>
      <c r="JAO9" s="172"/>
      <c r="JAP9" s="172"/>
      <c r="JAQ9" s="172"/>
      <c r="JAR9" s="172"/>
      <c r="JAS9" s="172"/>
      <c r="JAT9" s="172"/>
      <c r="JAU9" s="172"/>
      <c r="JAV9" s="172"/>
      <c r="JAW9" s="172"/>
      <c r="JAX9" s="172"/>
      <c r="JAY9" s="172"/>
      <c r="JAZ9" s="172"/>
      <c r="JBA9" s="172"/>
      <c r="JBB9" s="172"/>
      <c r="JBC9" s="172"/>
      <c r="JBD9" s="172"/>
      <c r="JBE9" s="172"/>
      <c r="JBF9" s="172"/>
      <c r="JBG9" s="172"/>
      <c r="JBH9" s="172"/>
      <c r="JBI9" s="172"/>
      <c r="JBJ9" s="172"/>
      <c r="JBK9" s="172"/>
      <c r="JBL9" s="172"/>
      <c r="JBM9" s="172"/>
      <c r="JBN9" s="172"/>
      <c r="JBO9" s="172"/>
      <c r="JBP9" s="172"/>
      <c r="JBQ9" s="172"/>
      <c r="JBR9" s="172"/>
      <c r="JBS9" s="172"/>
      <c r="JBT9" s="172"/>
      <c r="JBU9" s="172"/>
      <c r="JBV9" s="172"/>
      <c r="JBW9" s="172"/>
      <c r="JBX9" s="172"/>
      <c r="JBY9" s="172"/>
      <c r="JBZ9" s="172"/>
      <c r="JCA9" s="172"/>
      <c r="JCB9" s="172"/>
      <c r="JCC9" s="172"/>
      <c r="JCD9" s="172"/>
      <c r="JCE9" s="172"/>
      <c r="JCF9" s="172"/>
      <c r="JCG9" s="172"/>
      <c r="JCH9" s="172"/>
      <c r="JCI9" s="172"/>
      <c r="JCJ9" s="172"/>
      <c r="JCK9" s="172"/>
      <c r="JCL9" s="172"/>
      <c r="JCM9" s="172"/>
      <c r="JCN9" s="172"/>
      <c r="JCO9" s="172"/>
      <c r="JCP9" s="172"/>
      <c r="JCQ9" s="172"/>
      <c r="JCR9" s="172"/>
      <c r="JCS9" s="172"/>
      <c r="JCT9" s="172"/>
      <c r="JCU9" s="172"/>
      <c r="JCV9" s="172"/>
      <c r="JCW9" s="172"/>
      <c r="JCX9" s="172"/>
      <c r="JCY9" s="172"/>
      <c r="JCZ9" s="172"/>
      <c r="JDA9" s="172"/>
      <c r="JDB9" s="172"/>
      <c r="JDC9" s="172"/>
      <c r="JDD9" s="172"/>
      <c r="JDE9" s="172"/>
      <c r="JDF9" s="172"/>
      <c r="JDG9" s="172"/>
      <c r="JDH9" s="172"/>
      <c r="JDI9" s="172"/>
      <c r="JDJ9" s="172"/>
      <c r="JDK9" s="172"/>
      <c r="JDL9" s="172"/>
      <c r="JDM9" s="172"/>
      <c r="JDN9" s="172"/>
      <c r="JDO9" s="172"/>
      <c r="JDP9" s="172"/>
      <c r="JDQ9" s="172"/>
      <c r="JDR9" s="172"/>
      <c r="JDS9" s="172"/>
      <c r="JDT9" s="172"/>
      <c r="JDU9" s="172"/>
      <c r="JDV9" s="172"/>
      <c r="JDW9" s="172"/>
      <c r="JDX9" s="172"/>
      <c r="JDY9" s="172"/>
      <c r="JDZ9" s="172"/>
      <c r="JEA9" s="172"/>
      <c r="JEB9" s="172"/>
      <c r="JEC9" s="172"/>
      <c r="JED9" s="172"/>
      <c r="JEE9" s="172"/>
      <c r="JEF9" s="172"/>
      <c r="JEG9" s="172"/>
      <c r="JEH9" s="172"/>
      <c r="JEI9" s="172"/>
      <c r="JEJ9" s="172"/>
      <c r="JEK9" s="172"/>
      <c r="JEL9" s="172"/>
      <c r="JEM9" s="172"/>
      <c r="JEN9" s="172"/>
      <c r="JEO9" s="172"/>
      <c r="JEP9" s="172"/>
      <c r="JEQ9" s="172"/>
      <c r="JER9" s="172"/>
      <c r="JES9" s="172"/>
      <c r="JET9" s="172"/>
      <c r="JEU9" s="172"/>
      <c r="JEV9" s="172"/>
      <c r="JEW9" s="172"/>
      <c r="JEX9" s="172"/>
      <c r="JEY9" s="172"/>
      <c r="JEZ9" s="172"/>
      <c r="JFA9" s="172"/>
      <c r="JFB9" s="172"/>
      <c r="JFC9" s="172"/>
      <c r="JFD9" s="172"/>
      <c r="JFE9" s="172"/>
      <c r="JFF9" s="172"/>
      <c r="JFG9" s="172"/>
      <c r="JFH9" s="172"/>
      <c r="JFI9" s="172"/>
      <c r="JFJ9" s="172"/>
      <c r="JFK9" s="172"/>
      <c r="JFL9" s="172"/>
      <c r="JFM9" s="172"/>
      <c r="JFN9" s="172"/>
      <c r="JFO9" s="172"/>
      <c r="JFP9" s="172"/>
      <c r="JFQ9" s="172"/>
      <c r="JFR9" s="172"/>
      <c r="JFS9" s="172"/>
      <c r="JFT9" s="172"/>
      <c r="JFU9" s="172"/>
      <c r="JFV9" s="172"/>
      <c r="JFW9" s="172"/>
      <c r="JFX9" s="172"/>
      <c r="JFY9" s="172"/>
      <c r="JFZ9" s="172"/>
      <c r="JGA9" s="172"/>
      <c r="JGB9" s="172"/>
      <c r="JGC9" s="172"/>
      <c r="JGD9" s="172"/>
      <c r="JGE9" s="172"/>
      <c r="JGF9" s="172"/>
      <c r="JGG9" s="172"/>
      <c r="JGH9" s="172"/>
      <c r="JGI9" s="172"/>
      <c r="JGJ9" s="172"/>
      <c r="JGK9" s="172"/>
      <c r="JGL9" s="172"/>
      <c r="JGM9" s="172"/>
      <c r="JGN9" s="172"/>
      <c r="JGO9" s="172"/>
      <c r="JGP9" s="172"/>
      <c r="JGQ9" s="172"/>
      <c r="JGR9" s="172"/>
      <c r="JGS9" s="172"/>
      <c r="JGT9" s="172"/>
      <c r="JGU9" s="172"/>
      <c r="JGV9" s="172"/>
      <c r="JGW9" s="172"/>
      <c r="JGX9" s="172"/>
      <c r="JGY9" s="172"/>
      <c r="JGZ9" s="172"/>
      <c r="JHA9" s="172"/>
      <c r="JHB9" s="172"/>
      <c r="JHC9" s="172"/>
      <c r="JHD9" s="172"/>
      <c r="JHE9" s="172"/>
      <c r="JHF9" s="172"/>
      <c r="JHG9" s="172"/>
      <c r="JHH9" s="172"/>
      <c r="JHI9" s="172"/>
      <c r="JHJ9" s="172"/>
      <c r="JHK9" s="172"/>
      <c r="JHL9" s="172"/>
      <c r="JHM9" s="172"/>
      <c r="JHN9" s="172"/>
      <c r="JHO9" s="172"/>
      <c r="JHP9" s="172"/>
      <c r="JHQ9" s="172"/>
      <c r="JHR9" s="172"/>
      <c r="JHS9" s="172"/>
      <c r="JHT9" s="172"/>
      <c r="JHU9" s="172"/>
      <c r="JHV9" s="172"/>
      <c r="JHW9" s="172"/>
      <c r="JHX9" s="172"/>
      <c r="JHY9" s="172"/>
      <c r="JHZ9" s="172"/>
      <c r="JIA9" s="172"/>
      <c r="JIB9" s="172"/>
      <c r="JIC9" s="172"/>
      <c r="JID9" s="172"/>
      <c r="JIE9" s="172"/>
      <c r="JIF9" s="172"/>
      <c r="JIG9" s="172"/>
      <c r="JIH9" s="172"/>
      <c r="JII9" s="172"/>
      <c r="JIJ9" s="172"/>
      <c r="JIK9" s="172"/>
      <c r="JIL9" s="172"/>
      <c r="JIM9" s="172"/>
      <c r="JIN9" s="172"/>
      <c r="JIO9" s="172"/>
      <c r="JIP9" s="172"/>
      <c r="JIQ9" s="172"/>
      <c r="JIR9" s="172"/>
      <c r="JIS9" s="172"/>
      <c r="JIT9" s="172"/>
      <c r="JIU9" s="172"/>
      <c r="JIV9" s="172"/>
      <c r="JIW9" s="172"/>
      <c r="JIX9" s="172"/>
      <c r="JIY9" s="172"/>
      <c r="JIZ9" s="172"/>
      <c r="JJA9" s="172"/>
      <c r="JJB9" s="172"/>
      <c r="JJC9" s="172"/>
      <c r="JJD9" s="172"/>
      <c r="JJE9" s="172"/>
      <c r="JJF9" s="172"/>
      <c r="JJG9" s="172"/>
      <c r="JJH9" s="172"/>
      <c r="JJI9" s="172"/>
      <c r="JJJ9" s="172"/>
      <c r="JJK9" s="172"/>
      <c r="JJL9" s="172"/>
      <c r="JJM9" s="172"/>
      <c r="JJN9" s="172"/>
      <c r="JJO9" s="172"/>
      <c r="JJP9" s="172"/>
      <c r="JJQ9" s="172"/>
      <c r="JJR9" s="172"/>
      <c r="JJS9" s="172"/>
      <c r="JJT9" s="172"/>
      <c r="JJU9" s="172"/>
      <c r="JJV9" s="172"/>
      <c r="JJW9" s="172"/>
      <c r="JJX9" s="172"/>
      <c r="JJY9" s="172"/>
      <c r="JJZ9" s="172"/>
      <c r="JKA9" s="172"/>
      <c r="JKB9" s="172"/>
      <c r="JKC9" s="172"/>
      <c r="JKD9" s="172"/>
      <c r="JKE9" s="172"/>
      <c r="JKF9" s="172"/>
      <c r="JKG9" s="172"/>
      <c r="JKH9" s="172"/>
      <c r="JKI9" s="172"/>
      <c r="JKJ9" s="172"/>
      <c r="JKK9" s="172"/>
      <c r="JKL9" s="172"/>
      <c r="JKM9" s="172"/>
      <c r="JKN9" s="172"/>
      <c r="JKO9" s="172"/>
      <c r="JKP9" s="172"/>
      <c r="JKQ9" s="172"/>
      <c r="JKR9" s="172"/>
      <c r="JKS9" s="172"/>
      <c r="JKT9" s="172"/>
      <c r="JKU9" s="172"/>
      <c r="JKV9" s="172"/>
      <c r="JKW9" s="172"/>
      <c r="JKX9" s="172"/>
      <c r="JKY9" s="172"/>
      <c r="JKZ9" s="172"/>
      <c r="JLA9" s="172"/>
      <c r="JLB9" s="172"/>
      <c r="JLC9" s="172"/>
      <c r="JLD9" s="172"/>
      <c r="JLE9" s="172"/>
      <c r="JLF9" s="172"/>
      <c r="JLG9" s="172"/>
      <c r="JLH9" s="172"/>
      <c r="JLI9" s="172"/>
      <c r="JLJ9" s="172"/>
      <c r="JLK9" s="172"/>
      <c r="JLL9" s="172"/>
      <c r="JLM9" s="172"/>
      <c r="JLN9" s="172"/>
      <c r="JLO9" s="172"/>
      <c r="JLP9" s="172"/>
      <c r="JLQ9" s="172"/>
      <c r="JLR9" s="172"/>
      <c r="JLS9" s="172"/>
      <c r="JLT9" s="172"/>
      <c r="JLU9" s="172"/>
      <c r="JLV9" s="172"/>
      <c r="JLW9" s="172"/>
      <c r="JLX9" s="172"/>
      <c r="JLY9" s="172"/>
      <c r="JLZ9" s="172"/>
      <c r="JMA9" s="172"/>
      <c r="JMB9" s="172"/>
      <c r="JMC9" s="172"/>
      <c r="JMD9" s="172"/>
      <c r="JME9" s="172"/>
      <c r="JMF9" s="172"/>
      <c r="JMG9" s="172"/>
      <c r="JMH9" s="172"/>
      <c r="JMI9" s="172"/>
      <c r="JMJ9" s="172"/>
      <c r="JMK9" s="172"/>
      <c r="JML9" s="172"/>
      <c r="JMM9" s="172"/>
      <c r="JMN9" s="172"/>
      <c r="JMO9" s="172"/>
      <c r="JMP9" s="172"/>
      <c r="JMQ9" s="172"/>
      <c r="JMR9" s="172"/>
      <c r="JMS9" s="172"/>
      <c r="JMT9" s="172"/>
      <c r="JMU9" s="172"/>
      <c r="JMV9" s="172"/>
      <c r="JMW9" s="172"/>
      <c r="JMX9" s="172"/>
      <c r="JMY9" s="172"/>
      <c r="JMZ9" s="172"/>
      <c r="JNA9" s="172"/>
      <c r="JNB9" s="172"/>
      <c r="JNC9" s="172"/>
      <c r="JND9" s="172"/>
      <c r="JNE9" s="172"/>
      <c r="JNF9" s="172"/>
      <c r="JNG9" s="172"/>
      <c r="JNH9" s="172"/>
      <c r="JNI9" s="172"/>
      <c r="JNJ9" s="172"/>
      <c r="JNK9" s="172"/>
      <c r="JNL9" s="172"/>
      <c r="JNM9" s="172"/>
      <c r="JNN9" s="172"/>
      <c r="JNO9" s="172"/>
      <c r="JNP9" s="172"/>
      <c r="JNQ9" s="172"/>
      <c r="JNR9" s="172"/>
      <c r="JNS9" s="172"/>
      <c r="JNT9" s="172"/>
      <c r="JNU9" s="172"/>
      <c r="JNV9" s="172"/>
      <c r="JNW9" s="172"/>
      <c r="JNX9" s="172"/>
      <c r="JNY9" s="172"/>
      <c r="JNZ9" s="172"/>
      <c r="JOA9" s="172"/>
      <c r="JOB9" s="172"/>
      <c r="JOC9" s="172"/>
      <c r="JOD9" s="172"/>
      <c r="JOE9" s="172"/>
      <c r="JOF9" s="172"/>
      <c r="JOG9" s="172"/>
      <c r="JOH9" s="172"/>
      <c r="JOI9" s="172"/>
      <c r="JOJ9" s="172"/>
      <c r="JOK9" s="172"/>
      <c r="JOL9" s="172"/>
      <c r="JOM9" s="172"/>
      <c r="JON9" s="172"/>
      <c r="JOO9" s="172"/>
      <c r="JOP9" s="172"/>
      <c r="JOQ9" s="172"/>
      <c r="JOR9" s="172"/>
      <c r="JOS9" s="172"/>
      <c r="JOT9" s="172"/>
      <c r="JOU9" s="172"/>
      <c r="JOV9" s="172"/>
      <c r="JOW9" s="172"/>
      <c r="JOX9" s="172"/>
      <c r="JOY9" s="172"/>
      <c r="JOZ9" s="172"/>
      <c r="JPA9" s="172"/>
      <c r="JPB9" s="172"/>
      <c r="JPC9" s="172"/>
      <c r="JPD9" s="172"/>
      <c r="JPE9" s="172"/>
      <c r="JPF9" s="172"/>
      <c r="JPG9" s="172"/>
      <c r="JPH9" s="172"/>
      <c r="JPI9" s="172"/>
      <c r="JPJ9" s="172"/>
      <c r="JPK9" s="172"/>
      <c r="JPL9" s="172"/>
      <c r="JPM9" s="172"/>
      <c r="JPN9" s="172"/>
      <c r="JPO9" s="172"/>
      <c r="JPP9" s="172"/>
      <c r="JPQ9" s="172"/>
      <c r="JPR9" s="172"/>
      <c r="JPS9" s="172"/>
      <c r="JPT9" s="172"/>
      <c r="JPU9" s="172"/>
      <c r="JPV9" s="172"/>
      <c r="JPW9" s="172"/>
      <c r="JPX9" s="172"/>
      <c r="JPY9" s="172"/>
      <c r="JPZ9" s="172"/>
      <c r="JQA9" s="172"/>
      <c r="JQB9" s="172"/>
      <c r="JQC9" s="172"/>
      <c r="JQD9" s="172"/>
      <c r="JQE9" s="172"/>
      <c r="JQF9" s="172"/>
      <c r="JQG9" s="172"/>
      <c r="JQH9" s="172"/>
      <c r="JQI9" s="172"/>
      <c r="JQJ9" s="172"/>
      <c r="JQK9" s="172"/>
      <c r="JQL9" s="172"/>
      <c r="JQM9" s="172"/>
      <c r="JQN9" s="172"/>
      <c r="JQO9" s="172"/>
      <c r="JQP9" s="172"/>
      <c r="JQQ9" s="172"/>
      <c r="JQR9" s="172"/>
      <c r="JQS9" s="172"/>
      <c r="JQT9" s="172"/>
      <c r="JQU9" s="172"/>
      <c r="JQV9" s="172"/>
      <c r="JQW9" s="172"/>
      <c r="JQX9" s="172"/>
      <c r="JQY9" s="172"/>
      <c r="JQZ9" s="172"/>
      <c r="JRA9" s="172"/>
      <c r="JRB9" s="172"/>
      <c r="JRC9" s="172"/>
      <c r="JRD9" s="172"/>
      <c r="JRE9" s="172"/>
      <c r="JRF9" s="172"/>
      <c r="JRG9" s="172"/>
      <c r="JRH9" s="172"/>
      <c r="JRI9" s="172"/>
      <c r="JRJ9" s="172"/>
      <c r="JRK9" s="172"/>
      <c r="JRL9" s="172"/>
      <c r="JRM9" s="172"/>
      <c r="JRN9" s="172"/>
      <c r="JRO9" s="172"/>
      <c r="JRP9" s="172"/>
      <c r="JRQ9" s="172"/>
      <c r="JRR9" s="172"/>
      <c r="JRS9" s="172"/>
      <c r="JRT9" s="172"/>
      <c r="JRU9" s="172"/>
      <c r="JRV9" s="172"/>
      <c r="JRW9" s="172"/>
      <c r="JRX9" s="172"/>
      <c r="JRY9" s="172"/>
      <c r="JRZ9" s="172"/>
      <c r="JSA9" s="172"/>
      <c r="JSB9" s="172"/>
      <c r="JSC9" s="172"/>
      <c r="JSD9" s="172"/>
      <c r="JSE9" s="172"/>
      <c r="JSF9" s="172"/>
      <c r="JSG9" s="172"/>
      <c r="JSH9" s="172"/>
      <c r="JSI9" s="172"/>
      <c r="JSJ9" s="172"/>
      <c r="JSK9" s="172"/>
      <c r="JSL9" s="172"/>
      <c r="JSM9" s="172"/>
      <c r="JSN9" s="172"/>
      <c r="JSO9" s="172"/>
      <c r="JSP9" s="172"/>
      <c r="JSQ9" s="172"/>
      <c r="JSR9" s="172"/>
      <c r="JSS9" s="172"/>
      <c r="JST9" s="172"/>
      <c r="JSU9" s="172"/>
      <c r="JSV9" s="172"/>
      <c r="JSW9" s="172"/>
      <c r="JSX9" s="172"/>
      <c r="JSY9" s="172"/>
      <c r="JSZ9" s="172"/>
      <c r="JTA9" s="172"/>
      <c r="JTB9" s="172"/>
      <c r="JTC9" s="172"/>
      <c r="JTD9" s="172"/>
      <c r="JTE9" s="172"/>
      <c r="JTF9" s="172"/>
      <c r="JTG9" s="172"/>
      <c r="JTH9" s="172"/>
      <c r="JTI9" s="172"/>
      <c r="JTJ9" s="172"/>
      <c r="JTK9" s="172"/>
      <c r="JTL9" s="172"/>
      <c r="JTM9" s="172"/>
      <c r="JTN9" s="172"/>
      <c r="JTO9" s="172"/>
      <c r="JTP9" s="172"/>
      <c r="JTQ9" s="172"/>
      <c r="JTR9" s="172"/>
      <c r="JTS9" s="172"/>
      <c r="JTT9" s="172"/>
      <c r="JTU9" s="172"/>
      <c r="JTV9" s="172"/>
      <c r="JTW9" s="172"/>
      <c r="JTX9" s="172"/>
      <c r="JTY9" s="172"/>
      <c r="JTZ9" s="172"/>
      <c r="JUA9" s="172"/>
      <c r="JUB9" s="172"/>
      <c r="JUC9" s="172"/>
      <c r="JUD9" s="172"/>
      <c r="JUE9" s="172"/>
      <c r="JUF9" s="172"/>
      <c r="JUG9" s="172"/>
      <c r="JUH9" s="172"/>
      <c r="JUI9" s="172"/>
      <c r="JUJ9" s="172"/>
      <c r="JUK9" s="172"/>
      <c r="JUL9" s="172"/>
      <c r="JUM9" s="172"/>
      <c r="JUN9" s="172"/>
      <c r="JUO9" s="172"/>
      <c r="JUP9" s="172"/>
      <c r="JUQ9" s="172"/>
      <c r="JUR9" s="172"/>
      <c r="JUS9" s="172"/>
      <c r="JUT9" s="172"/>
      <c r="JUU9" s="172"/>
      <c r="JUV9" s="172"/>
      <c r="JUW9" s="172"/>
      <c r="JUX9" s="172"/>
      <c r="JUY9" s="172"/>
      <c r="JUZ9" s="172"/>
      <c r="JVA9" s="172"/>
      <c r="JVB9" s="172"/>
      <c r="JVC9" s="172"/>
      <c r="JVD9" s="172"/>
      <c r="JVE9" s="172"/>
      <c r="JVF9" s="172"/>
      <c r="JVG9" s="172"/>
      <c r="JVH9" s="172"/>
      <c r="JVI9" s="172"/>
      <c r="JVJ9" s="172"/>
      <c r="JVK9" s="172"/>
      <c r="JVL9" s="172"/>
      <c r="JVM9" s="172"/>
      <c r="JVN9" s="172"/>
      <c r="JVO9" s="172"/>
      <c r="JVP9" s="172"/>
      <c r="JVQ9" s="172"/>
      <c r="JVR9" s="172"/>
      <c r="JVS9" s="172"/>
      <c r="JVT9" s="172"/>
      <c r="JVU9" s="172"/>
      <c r="JVV9" s="172"/>
      <c r="JVW9" s="172"/>
      <c r="JVX9" s="172"/>
      <c r="JVY9" s="172"/>
      <c r="JVZ9" s="172"/>
      <c r="JWA9" s="172"/>
      <c r="JWB9" s="172"/>
      <c r="JWC9" s="172"/>
      <c r="JWD9" s="172"/>
      <c r="JWE9" s="172"/>
      <c r="JWF9" s="172"/>
      <c r="JWG9" s="172"/>
      <c r="JWH9" s="172"/>
      <c r="JWI9" s="172"/>
      <c r="JWJ9" s="172"/>
      <c r="JWK9" s="172"/>
      <c r="JWL9" s="172"/>
      <c r="JWM9" s="172"/>
      <c r="JWN9" s="172"/>
      <c r="JWO9" s="172"/>
      <c r="JWP9" s="172"/>
      <c r="JWQ9" s="172"/>
      <c r="JWR9" s="172"/>
      <c r="JWS9" s="172"/>
      <c r="JWT9" s="172"/>
      <c r="JWU9" s="172"/>
      <c r="JWV9" s="172"/>
      <c r="JWW9" s="172"/>
      <c r="JWX9" s="172"/>
      <c r="JWY9" s="172"/>
      <c r="JWZ9" s="172"/>
      <c r="JXA9" s="172"/>
      <c r="JXB9" s="172"/>
      <c r="JXC9" s="172"/>
      <c r="JXD9" s="172"/>
      <c r="JXE9" s="172"/>
      <c r="JXF9" s="172"/>
      <c r="JXG9" s="172"/>
      <c r="JXH9" s="172"/>
      <c r="JXI9" s="172"/>
      <c r="JXJ9" s="172"/>
      <c r="JXK9" s="172"/>
      <c r="JXL9" s="172"/>
      <c r="JXM9" s="172"/>
      <c r="JXN9" s="172"/>
      <c r="JXO9" s="172"/>
      <c r="JXP9" s="172"/>
      <c r="JXQ9" s="172"/>
      <c r="JXR9" s="172"/>
      <c r="JXS9" s="172"/>
      <c r="JXT9" s="172"/>
      <c r="JXU9" s="172"/>
      <c r="JXV9" s="172"/>
      <c r="JXW9" s="172"/>
      <c r="JXX9" s="172"/>
      <c r="JXY9" s="172"/>
      <c r="JXZ9" s="172"/>
      <c r="JYA9" s="172"/>
      <c r="JYB9" s="172"/>
      <c r="JYC9" s="172"/>
      <c r="JYD9" s="172"/>
      <c r="JYE9" s="172"/>
      <c r="JYF9" s="172"/>
      <c r="JYG9" s="172"/>
      <c r="JYH9" s="172"/>
      <c r="JYI9" s="172"/>
      <c r="JYJ9" s="172"/>
      <c r="JYK9" s="172"/>
      <c r="JYL9" s="172"/>
      <c r="JYM9" s="172"/>
      <c r="JYN9" s="172"/>
      <c r="JYO9" s="172"/>
      <c r="JYP9" s="172"/>
      <c r="JYQ9" s="172"/>
      <c r="JYR9" s="172"/>
      <c r="JYS9" s="172"/>
      <c r="JYT9" s="172"/>
      <c r="JYU9" s="172"/>
      <c r="JYV9" s="172"/>
      <c r="JYW9" s="172"/>
      <c r="JYX9" s="172"/>
      <c r="JYY9" s="172"/>
      <c r="JYZ9" s="172"/>
      <c r="JZA9" s="172"/>
      <c r="JZB9" s="172"/>
      <c r="JZC9" s="172"/>
      <c r="JZD9" s="172"/>
      <c r="JZE9" s="172"/>
      <c r="JZF9" s="172"/>
      <c r="JZG9" s="172"/>
      <c r="JZH9" s="172"/>
      <c r="JZI9" s="172"/>
      <c r="JZJ9" s="172"/>
      <c r="JZK9" s="172"/>
      <c r="JZL9" s="172"/>
      <c r="JZM9" s="172"/>
      <c r="JZN9" s="172"/>
      <c r="JZO9" s="172"/>
      <c r="JZP9" s="172"/>
      <c r="JZQ9" s="172"/>
      <c r="JZR9" s="172"/>
      <c r="JZS9" s="172"/>
      <c r="JZT9" s="172"/>
      <c r="JZU9" s="172"/>
      <c r="JZV9" s="172"/>
      <c r="JZW9" s="172"/>
      <c r="JZX9" s="172"/>
      <c r="JZY9" s="172"/>
      <c r="JZZ9" s="172"/>
      <c r="KAA9" s="172"/>
      <c r="KAB9" s="172"/>
      <c r="KAC9" s="172"/>
      <c r="KAD9" s="172"/>
      <c r="KAE9" s="172"/>
      <c r="KAF9" s="172"/>
      <c r="KAG9" s="172"/>
      <c r="KAH9" s="172"/>
      <c r="KAI9" s="172"/>
      <c r="KAJ9" s="172"/>
      <c r="KAK9" s="172"/>
      <c r="KAL9" s="172"/>
      <c r="KAM9" s="172"/>
      <c r="KAN9" s="172"/>
      <c r="KAO9" s="172"/>
      <c r="KAP9" s="172"/>
      <c r="KAQ9" s="172"/>
      <c r="KAR9" s="172"/>
      <c r="KAS9" s="172"/>
      <c r="KAT9" s="172"/>
      <c r="KAU9" s="172"/>
      <c r="KAV9" s="172"/>
      <c r="KAW9" s="172"/>
      <c r="KAX9" s="172"/>
      <c r="KAY9" s="172"/>
      <c r="KAZ9" s="172"/>
      <c r="KBA9" s="172"/>
      <c r="KBB9" s="172"/>
      <c r="KBC9" s="172"/>
      <c r="KBD9" s="172"/>
      <c r="KBE9" s="172"/>
      <c r="KBF9" s="172"/>
      <c r="KBG9" s="172"/>
      <c r="KBH9" s="172"/>
      <c r="KBI9" s="172"/>
      <c r="KBJ9" s="172"/>
      <c r="KBK9" s="172"/>
      <c r="KBL9" s="172"/>
      <c r="KBM9" s="172"/>
      <c r="KBN9" s="172"/>
      <c r="KBO9" s="172"/>
      <c r="KBP9" s="172"/>
      <c r="KBQ9" s="172"/>
      <c r="KBR9" s="172"/>
      <c r="KBS9" s="172"/>
      <c r="KBT9" s="172"/>
      <c r="KBU9" s="172"/>
      <c r="KBV9" s="172"/>
      <c r="KBW9" s="172"/>
      <c r="KBX9" s="172"/>
      <c r="KBY9" s="172"/>
      <c r="KBZ9" s="172"/>
      <c r="KCA9" s="172"/>
      <c r="KCB9" s="172"/>
      <c r="KCC9" s="172"/>
      <c r="KCD9" s="172"/>
      <c r="KCE9" s="172"/>
      <c r="KCF9" s="172"/>
      <c r="KCG9" s="172"/>
      <c r="KCH9" s="172"/>
      <c r="KCI9" s="172"/>
      <c r="KCJ9" s="172"/>
      <c r="KCK9" s="172"/>
      <c r="KCL9" s="172"/>
      <c r="KCM9" s="172"/>
      <c r="KCN9" s="172"/>
      <c r="KCO9" s="172"/>
      <c r="KCP9" s="172"/>
      <c r="KCQ9" s="172"/>
      <c r="KCR9" s="172"/>
      <c r="KCS9" s="172"/>
      <c r="KCT9" s="172"/>
      <c r="KCU9" s="172"/>
      <c r="KCV9" s="172"/>
      <c r="KCW9" s="172"/>
      <c r="KCX9" s="172"/>
      <c r="KCY9" s="172"/>
      <c r="KCZ9" s="172"/>
      <c r="KDA9" s="172"/>
      <c r="KDB9" s="172"/>
      <c r="KDC9" s="172"/>
      <c r="KDD9" s="172"/>
      <c r="KDE9" s="172"/>
      <c r="KDF9" s="172"/>
      <c r="KDG9" s="172"/>
      <c r="KDH9" s="172"/>
      <c r="KDI9" s="172"/>
      <c r="KDJ9" s="172"/>
      <c r="KDK9" s="172"/>
      <c r="KDL9" s="172"/>
      <c r="KDM9" s="172"/>
      <c r="KDN9" s="172"/>
      <c r="KDO9" s="172"/>
      <c r="KDP9" s="172"/>
      <c r="KDQ9" s="172"/>
      <c r="KDR9" s="172"/>
      <c r="KDS9" s="172"/>
      <c r="KDT9" s="172"/>
      <c r="KDU9" s="172"/>
      <c r="KDV9" s="172"/>
      <c r="KDW9" s="172"/>
      <c r="KDX9" s="172"/>
      <c r="KDY9" s="172"/>
      <c r="KDZ9" s="172"/>
      <c r="KEA9" s="172"/>
      <c r="KEB9" s="172"/>
      <c r="KEC9" s="172"/>
      <c r="KED9" s="172"/>
      <c r="KEE9" s="172"/>
      <c r="KEF9" s="172"/>
      <c r="KEG9" s="172"/>
      <c r="KEH9" s="172"/>
      <c r="KEI9" s="172"/>
      <c r="KEJ9" s="172"/>
      <c r="KEK9" s="172"/>
      <c r="KEL9" s="172"/>
      <c r="KEM9" s="172"/>
      <c r="KEN9" s="172"/>
      <c r="KEO9" s="172"/>
      <c r="KEP9" s="172"/>
      <c r="KEQ9" s="172"/>
      <c r="KER9" s="172"/>
      <c r="KES9" s="172"/>
      <c r="KET9" s="172"/>
      <c r="KEU9" s="172"/>
      <c r="KEV9" s="172"/>
      <c r="KEW9" s="172"/>
      <c r="KEX9" s="172"/>
      <c r="KEY9" s="172"/>
      <c r="KEZ9" s="172"/>
      <c r="KFA9" s="172"/>
      <c r="KFB9" s="172"/>
      <c r="KFC9" s="172"/>
      <c r="KFD9" s="172"/>
      <c r="KFE9" s="172"/>
      <c r="KFF9" s="172"/>
      <c r="KFG9" s="172"/>
      <c r="KFH9" s="172"/>
      <c r="KFI9" s="172"/>
      <c r="KFJ9" s="172"/>
      <c r="KFK9" s="172"/>
      <c r="KFL9" s="172"/>
      <c r="KFM9" s="172"/>
      <c r="KFN9" s="172"/>
      <c r="KFO9" s="172"/>
      <c r="KFP9" s="172"/>
      <c r="KFQ9" s="172"/>
      <c r="KFR9" s="172"/>
      <c r="KFS9" s="172"/>
      <c r="KFT9" s="172"/>
      <c r="KFU9" s="172"/>
      <c r="KFV9" s="172"/>
      <c r="KFW9" s="172"/>
      <c r="KFX9" s="172"/>
      <c r="KFY9" s="172"/>
      <c r="KFZ9" s="172"/>
      <c r="KGA9" s="172"/>
      <c r="KGB9" s="172"/>
      <c r="KGC9" s="172"/>
      <c r="KGD9" s="172"/>
      <c r="KGE9" s="172"/>
      <c r="KGF9" s="172"/>
      <c r="KGG9" s="172"/>
      <c r="KGH9" s="172"/>
      <c r="KGI9" s="172"/>
      <c r="KGJ9" s="172"/>
      <c r="KGK9" s="172"/>
      <c r="KGL9" s="172"/>
      <c r="KGM9" s="172"/>
      <c r="KGN9" s="172"/>
      <c r="KGO9" s="172"/>
      <c r="KGP9" s="172"/>
      <c r="KGQ9" s="172"/>
      <c r="KGR9" s="172"/>
      <c r="KGS9" s="172"/>
      <c r="KGT9" s="172"/>
      <c r="KGU9" s="172"/>
      <c r="KGV9" s="172"/>
      <c r="KGW9" s="172"/>
      <c r="KGX9" s="172"/>
      <c r="KGY9" s="172"/>
      <c r="KGZ9" s="172"/>
      <c r="KHA9" s="172"/>
      <c r="KHB9" s="172"/>
      <c r="KHC9" s="172"/>
      <c r="KHD9" s="172"/>
      <c r="KHE9" s="172"/>
      <c r="KHF9" s="172"/>
      <c r="KHG9" s="172"/>
      <c r="KHH9" s="172"/>
      <c r="KHI9" s="172"/>
      <c r="KHJ9" s="172"/>
      <c r="KHK9" s="172"/>
      <c r="KHL9" s="172"/>
      <c r="KHM9" s="172"/>
      <c r="KHN9" s="172"/>
      <c r="KHO9" s="172"/>
      <c r="KHP9" s="172"/>
      <c r="KHQ9" s="172"/>
      <c r="KHR9" s="172"/>
      <c r="KHS9" s="172"/>
      <c r="KHT9" s="172"/>
      <c r="KHU9" s="172"/>
      <c r="KHV9" s="172"/>
      <c r="KHW9" s="172"/>
      <c r="KHX9" s="172"/>
      <c r="KHY9" s="172"/>
      <c r="KHZ9" s="172"/>
      <c r="KIA9" s="172"/>
      <c r="KIB9" s="172"/>
      <c r="KIC9" s="172"/>
      <c r="KID9" s="172"/>
      <c r="KIE9" s="172"/>
      <c r="KIF9" s="172"/>
      <c r="KIG9" s="172"/>
      <c r="KIH9" s="172"/>
      <c r="KII9" s="172"/>
      <c r="KIJ9" s="172"/>
      <c r="KIK9" s="172"/>
      <c r="KIL9" s="172"/>
      <c r="KIM9" s="172"/>
      <c r="KIN9" s="172"/>
      <c r="KIO9" s="172"/>
      <c r="KIP9" s="172"/>
      <c r="KIQ9" s="172"/>
      <c r="KIR9" s="172"/>
      <c r="KIS9" s="172"/>
      <c r="KIT9" s="172"/>
      <c r="KIU9" s="172"/>
      <c r="KIV9" s="172"/>
      <c r="KIW9" s="172"/>
      <c r="KIX9" s="172"/>
      <c r="KIY9" s="172"/>
      <c r="KIZ9" s="172"/>
      <c r="KJA9" s="172"/>
      <c r="KJB9" s="172"/>
      <c r="KJC9" s="172"/>
      <c r="KJD9" s="172"/>
      <c r="KJE9" s="172"/>
      <c r="KJF9" s="172"/>
      <c r="KJG9" s="172"/>
      <c r="KJH9" s="172"/>
      <c r="KJI9" s="172"/>
      <c r="KJJ9" s="172"/>
      <c r="KJK9" s="172"/>
      <c r="KJL9" s="172"/>
      <c r="KJM9" s="172"/>
      <c r="KJN9" s="172"/>
      <c r="KJO9" s="172"/>
      <c r="KJP9" s="172"/>
      <c r="KJQ9" s="172"/>
      <c r="KJR9" s="172"/>
      <c r="KJS9" s="172"/>
      <c r="KJT9" s="172"/>
      <c r="KJU9" s="172"/>
      <c r="KJV9" s="172"/>
      <c r="KJW9" s="172"/>
      <c r="KJX9" s="172"/>
      <c r="KJY9" s="172"/>
      <c r="KJZ9" s="172"/>
      <c r="KKA9" s="172"/>
      <c r="KKB9" s="172"/>
      <c r="KKC9" s="172"/>
      <c r="KKD9" s="172"/>
      <c r="KKE9" s="172"/>
      <c r="KKF9" s="172"/>
      <c r="KKG9" s="172"/>
      <c r="KKH9" s="172"/>
      <c r="KKI9" s="172"/>
      <c r="KKJ9" s="172"/>
      <c r="KKK9" s="172"/>
      <c r="KKL9" s="172"/>
      <c r="KKM9" s="172"/>
      <c r="KKN9" s="172"/>
      <c r="KKO9" s="172"/>
      <c r="KKP9" s="172"/>
      <c r="KKQ9" s="172"/>
      <c r="KKR9" s="172"/>
      <c r="KKS9" s="172"/>
      <c r="KKT9" s="172"/>
      <c r="KKU9" s="172"/>
      <c r="KKV9" s="172"/>
      <c r="KKW9" s="172"/>
      <c r="KKX9" s="172"/>
      <c r="KKY9" s="172"/>
      <c r="KKZ9" s="172"/>
      <c r="KLA9" s="172"/>
      <c r="KLB9" s="172"/>
      <c r="KLC9" s="172"/>
      <c r="KLD9" s="172"/>
      <c r="KLE9" s="172"/>
      <c r="KLF9" s="172"/>
      <c r="KLG9" s="172"/>
      <c r="KLH9" s="172"/>
      <c r="KLI9" s="172"/>
      <c r="KLJ9" s="172"/>
      <c r="KLK9" s="172"/>
      <c r="KLL9" s="172"/>
      <c r="KLM9" s="172"/>
      <c r="KLN9" s="172"/>
      <c r="KLO9" s="172"/>
      <c r="KLP9" s="172"/>
      <c r="KLQ9" s="172"/>
      <c r="KLR9" s="172"/>
      <c r="KLS9" s="172"/>
      <c r="KLT9" s="172"/>
      <c r="KLU9" s="172"/>
      <c r="KLV9" s="172"/>
      <c r="KLW9" s="172"/>
      <c r="KLX9" s="172"/>
      <c r="KLY9" s="172"/>
      <c r="KLZ9" s="172"/>
      <c r="KMA9" s="172"/>
      <c r="KMB9" s="172"/>
      <c r="KMC9" s="172"/>
      <c r="KMD9" s="172"/>
      <c r="KME9" s="172"/>
      <c r="KMF9" s="172"/>
      <c r="KMG9" s="172"/>
      <c r="KMH9" s="172"/>
      <c r="KMI9" s="172"/>
      <c r="KMJ9" s="172"/>
      <c r="KMK9" s="172"/>
      <c r="KML9" s="172"/>
      <c r="KMM9" s="172"/>
      <c r="KMN9" s="172"/>
      <c r="KMO9" s="172"/>
      <c r="KMP9" s="172"/>
      <c r="KMQ9" s="172"/>
      <c r="KMR9" s="172"/>
      <c r="KMS9" s="172"/>
      <c r="KMT9" s="172"/>
      <c r="KMU9" s="172"/>
      <c r="KMV9" s="172"/>
      <c r="KMW9" s="172"/>
      <c r="KMX9" s="172"/>
      <c r="KMY9" s="172"/>
      <c r="KMZ9" s="172"/>
      <c r="KNA9" s="172"/>
      <c r="KNB9" s="172"/>
      <c r="KNC9" s="172"/>
      <c r="KND9" s="172"/>
      <c r="KNE9" s="172"/>
      <c r="KNF9" s="172"/>
      <c r="KNG9" s="172"/>
      <c r="KNH9" s="172"/>
      <c r="KNI9" s="172"/>
      <c r="KNJ9" s="172"/>
      <c r="KNK9" s="172"/>
      <c r="KNL9" s="172"/>
      <c r="KNM9" s="172"/>
      <c r="KNN9" s="172"/>
      <c r="KNO9" s="172"/>
      <c r="KNP9" s="172"/>
      <c r="KNQ9" s="172"/>
      <c r="KNR9" s="172"/>
      <c r="KNS9" s="172"/>
      <c r="KNT9" s="172"/>
      <c r="KNU9" s="172"/>
      <c r="KNV9" s="172"/>
      <c r="KNW9" s="172"/>
      <c r="KNX9" s="172"/>
      <c r="KNY9" s="172"/>
      <c r="KNZ9" s="172"/>
      <c r="KOA9" s="172"/>
      <c r="KOB9" s="172"/>
      <c r="KOC9" s="172"/>
      <c r="KOD9" s="172"/>
      <c r="KOE9" s="172"/>
      <c r="KOF9" s="172"/>
      <c r="KOG9" s="172"/>
      <c r="KOH9" s="172"/>
      <c r="KOI9" s="172"/>
      <c r="KOJ9" s="172"/>
      <c r="KOK9" s="172"/>
      <c r="KOL9" s="172"/>
      <c r="KOM9" s="172"/>
      <c r="KON9" s="172"/>
      <c r="KOO9" s="172"/>
      <c r="KOP9" s="172"/>
      <c r="KOQ9" s="172"/>
      <c r="KOR9" s="172"/>
      <c r="KOS9" s="172"/>
      <c r="KOT9" s="172"/>
      <c r="KOU9" s="172"/>
      <c r="KOV9" s="172"/>
      <c r="KOW9" s="172"/>
      <c r="KOX9" s="172"/>
      <c r="KOY9" s="172"/>
      <c r="KOZ9" s="172"/>
      <c r="KPA9" s="172"/>
      <c r="KPB9" s="172"/>
      <c r="KPC9" s="172"/>
      <c r="KPD9" s="172"/>
      <c r="KPE9" s="172"/>
      <c r="KPF9" s="172"/>
      <c r="KPG9" s="172"/>
      <c r="KPH9" s="172"/>
      <c r="KPI9" s="172"/>
      <c r="KPJ9" s="172"/>
      <c r="KPK9" s="172"/>
      <c r="KPL9" s="172"/>
      <c r="KPM9" s="172"/>
      <c r="KPN9" s="172"/>
      <c r="KPO9" s="172"/>
      <c r="KPP9" s="172"/>
      <c r="KPQ9" s="172"/>
      <c r="KPR9" s="172"/>
      <c r="KPS9" s="172"/>
      <c r="KPT9" s="172"/>
      <c r="KPU9" s="172"/>
      <c r="KPV9" s="172"/>
      <c r="KPW9" s="172"/>
      <c r="KPX9" s="172"/>
      <c r="KPY9" s="172"/>
      <c r="KPZ9" s="172"/>
      <c r="KQA9" s="172"/>
      <c r="KQB9" s="172"/>
      <c r="KQC9" s="172"/>
      <c r="KQD9" s="172"/>
      <c r="KQE9" s="172"/>
      <c r="KQF9" s="172"/>
      <c r="KQG9" s="172"/>
      <c r="KQH9" s="172"/>
      <c r="KQI9" s="172"/>
      <c r="KQJ9" s="172"/>
      <c r="KQK9" s="172"/>
      <c r="KQL9" s="172"/>
      <c r="KQM9" s="172"/>
      <c r="KQN9" s="172"/>
      <c r="KQO9" s="172"/>
      <c r="KQP9" s="172"/>
      <c r="KQQ9" s="172"/>
      <c r="KQR9" s="172"/>
      <c r="KQS9" s="172"/>
      <c r="KQT9" s="172"/>
      <c r="KQU9" s="172"/>
      <c r="KQV9" s="172"/>
      <c r="KQW9" s="172"/>
      <c r="KQX9" s="172"/>
      <c r="KQY9" s="172"/>
      <c r="KQZ9" s="172"/>
      <c r="KRA9" s="172"/>
      <c r="KRB9" s="172"/>
      <c r="KRC9" s="172"/>
      <c r="KRD9" s="172"/>
      <c r="KRE9" s="172"/>
      <c r="KRF9" s="172"/>
      <c r="KRG9" s="172"/>
      <c r="KRH9" s="172"/>
      <c r="KRI9" s="172"/>
      <c r="KRJ9" s="172"/>
      <c r="KRK9" s="172"/>
      <c r="KRL9" s="172"/>
      <c r="KRM9" s="172"/>
      <c r="KRN9" s="172"/>
      <c r="KRO9" s="172"/>
      <c r="KRP9" s="172"/>
      <c r="KRQ9" s="172"/>
      <c r="KRR9" s="172"/>
      <c r="KRS9" s="172"/>
      <c r="KRT9" s="172"/>
      <c r="KRU9" s="172"/>
      <c r="KRV9" s="172"/>
      <c r="KRW9" s="172"/>
      <c r="KRX9" s="172"/>
      <c r="KRY9" s="172"/>
      <c r="KRZ9" s="172"/>
      <c r="KSA9" s="172"/>
      <c r="KSB9" s="172"/>
      <c r="KSC9" s="172"/>
      <c r="KSD9" s="172"/>
      <c r="KSE9" s="172"/>
      <c r="KSF9" s="172"/>
      <c r="KSG9" s="172"/>
      <c r="KSH9" s="172"/>
      <c r="KSI9" s="172"/>
      <c r="KSJ9" s="172"/>
      <c r="KSK9" s="172"/>
      <c r="KSL9" s="172"/>
      <c r="KSM9" s="172"/>
      <c r="KSN9" s="172"/>
      <c r="KSO9" s="172"/>
      <c r="KSP9" s="172"/>
      <c r="KSQ9" s="172"/>
      <c r="KSR9" s="172"/>
      <c r="KSS9" s="172"/>
      <c r="KST9" s="172"/>
      <c r="KSU9" s="172"/>
      <c r="KSV9" s="172"/>
      <c r="KSW9" s="172"/>
      <c r="KSX9" s="172"/>
      <c r="KSY9" s="172"/>
      <c r="KSZ9" s="172"/>
      <c r="KTA9" s="172"/>
      <c r="KTB9" s="172"/>
      <c r="KTC9" s="172"/>
      <c r="KTD9" s="172"/>
      <c r="KTE9" s="172"/>
      <c r="KTF9" s="172"/>
      <c r="KTG9" s="172"/>
      <c r="KTH9" s="172"/>
      <c r="KTI9" s="172"/>
      <c r="KTJ9" s="172"/>
      <c r="KTK9" s="172"/>
      <c r="KTL9" s="172"/>
      <c r="KTM9" s="172"/>
      <c r="KTN9" s="172"/>
      <c r="KTO9" s="172"/>
      <c r="KTP9" s="172"/>
      <c r="KTQ9" s="172"/>
      <c r="KTR9" s="172"/>
      <c r="KTS9" s="172"/>
      <c r="KTT9" s="172"/>
      <c r="KTU9" s="172"/>
      <c r="KTV9" s="172"/>
      <c r="KTW9" s="172"/>
      <c r="KTX9" s="172"/>
      <c r="KTY9" s="172"/>
      <c r="KTZ9" s="172"/>
      <c r="KUA9" s="172"/>
      <c r="KUB9" s="172"/>
      <c r="KUC9" s="172"/>
      <c r="KUD9" s="172"/>
      <c r="KUE9" s="172"/>
      <c r="KUF9" s="172"/>
      <c r="KUG9" s="172"/>
      <c r="KUH9" s="172"/>
      <c r="KUI9" s="172"/>
      <c r="KUJ9" s="172"/>
      <c r="KUK9" s="172"/>
      <c r="KUL9" s="172"/>
      <c r="KUM9" s="172"/>
      <c r="KUN9" s="172"/>
      <c r="KUO9" s="172"/>
      <c r="KUP9" s="172"/>
      <c r="KUQ9" s="172"/>
      <c r="KUR9" s="172"/>
      <c r="KUS9" s="172"/>
      <c r="KUT9" s="172"/>
      <c r="KUU9" s="172"/>
      <c r="KUV9" s="172"/>
      <c r="KUW9" s="172"/>
      <c r="KUX9" s="172"/>
      <c r="KUY9" s="172"/>
      <c r="KUZ9" s="172"/>
      <c r="KVA9" s="172"/>
      <c r="KVB9" s="172"/>
      <c r="KVC9" s="172"/>
      <c r="KVD9" s="172"/>
      <c r="KVE9" s="172"/>
      <c r="KVF9" s="172"/>
      <c r="KVG9" s="172"/>
      <c r="KVH9" s="172"/>
      <c r="KVI9" s="172"/>
      <c r="KVJ9" s="172"/>
      <c r="KVK9" s="172"/>
      <c r="KVL9" s="172"/>
      <c r="KVM9" s="172"/>
      <c r="KVN9" s="172"/>
      <c r="KVO9" s="172"/>
      <c r="KVP9" s="172"/>
      <c r="KVQ9" s="172"/>
      <c r="KVR9" s="172"/>
      <c r="KVS9" s="172"/>
      <c r="KVT9" s="172"/>
      <c r="KVU9" s="172"/>
      <c r="KVV9" s="172"/>
      <c r="KVW9" s="172"/>
      <c r="KVX9" s="172"/>
      <c r="KVY9" s="172"/>
      <c r="KVZ9" s="172"/>
      <c r="KWA9" s="172"/>
      <c r="KWB9" s="172"/>
      <c r="KWC9" s="172"/>
      <c r="KWD9" s="172"/>
      <c r="KWE9" s="172"/>
      <c r="KWF9" s="172"/>
      <c r="KWG9" s="172"/>
      <c r="KWH9" s="172"/>
      <c r="KWI9" s="172"/>
      <c r="KWJ9" s="172"/>
      <c r="KWK9" s="172"/>
      <c r="KWL9" s="172"/>
      <c r="KWM9" s="172"/>
      <c r="KWN9" s="172"/>
      <c r="KWO9" s="172"/>
      <c r="KWP9" s="172"/>
      <c r="KWQ9" s="172"/>
      <c r="KWR9" s="172"/>
      <c r="KWS9" s="172"/>
      <c r="KWT9" s="172"/>
      <c r="KWU9" s="172"/>
      <c r="KWV9" s="172"/>
      <c r="KWW9" s="172"/>
      <c r="KWX9" s="172"/>
      <c r="KWY9" s="172"/>
      <c r="KWZ9" s="172"/>
      <c r="KXA9" s="172"/>
      <c r="KXB9" s="172"/>
      <c r="KXC9" s="172"/>
      <c r="KXD9" s="172"/>
      <c r="KXE9" s="172"/>
      <c r="KXF9" s="172"/>
      <c r="KXG9" s="172"/>
      <c r="KXH9" s="172"/>
      <c r="KXI9" s="172"/>
      <c r="KXJ9" s="172"/>
      <c r="KXK9" s="172"/>
      <c r="KXL9" s="172"/>
      <c r="KXM9" s="172"/>
      <c r="KXN9" s="172"/>
      <c r="KXO9" s="172"/>
      <c r="KXP9" s="172"/>
      <c r="KXQ9" s="172"/>
      <c r="KXR9" s="172"/>
      <c r="KXS9" s="172"/>
      <c r="KXT9" s="172"/>
      <c r="KXU9" s="172"/>
      <c r="KXV9" s="172"/>
      <c r="KXW9" s="172"/>
      <c r="KXX9" s="172"/>
      <c r="KXY9" s="172"/>
      <c r="KXZ9" s="172"/>
      <c r="KYA9" s="172"/>
      <c r="KYB9" s="172"/>
      <c r="KYC9" s="172"/>
      <c r="KYD9" s="172"/>
      <c r="KYE9" s="172"/>
      <c r="KYF9" s="172"/>
      <c r="KYG9" s="172"/>
      <c r="KYH9" s="172"/>
      <c r="KYI9" s="172"/>
      <c r="KYJ9" s="172"/>
      <c r="KYK9" s="172"/>
      <c r="KYL9" s="172"/>
      <c r="KYM9" s="172"/>
      <c r="KYN9" s="172"/>
      <c r="KYO9" s="172"/>
      <c r="KYP9" s="172"/>
      <c r="KYQ9" s="172"/>
      <c r="KYR9" s="172"/>
      <c r="KYS9" s="172"/>
      <c r="KYT9" s="172"/>
      <c r="KYU9" s="172"/>
      <c r="KYV9" s="172"/>
      <c r="KYW9" s="172"/>
      <c r="KYX9" s="172"/>
      <c r="KYY9" s="172"/>
      <c r="KYZ9" s="172"/>
      <c r="KZA9" s="172"/>
      <c r="KZB9" s="172"/>
      <c r="KZC9" s="172"/>
      <c r="KZD9" s="172"/>
      <c r="KZE9" s="172"/>
      <c r="KZF9" s="172"/>
      <c r="KZG9" s="172"/>
      <c r="KZH9" s="172"/>
      <c r="KZI9" s="172"/>
      <c r="KZJ9" s="172"/>
      <c r="KZK9" s="172"/>
      <c r="KZL9" s="172"/>
      <c r="KZM9" s="172"/>
      <c r="KZN9" s="172"/>
      <c r="KZO9" s="172"/>
      <c r="KZP9" s="172"/>
      <c r="KZQ9" s="172"/>
      <c r="KZR9" s="172"/>
      <c r="KZS9" s="172"/>
      <c r="KZT9" s="172"/>
      <c r="KZU9" s="172"/>
      <c r="KZV9" s="172"/>
      <c r="KZW9" s="172"/>
      <c r="KZX9" s="172"/>
      <c r="KZY9" s="172"/>
      <c r="KZZ9" s="172"/>
      <c r="LAA9" s="172"/>
      <c r="LAB9" s="172"/>
      <c r="LAC9" s="172"/>
      <c r="LAD9" s="172"/>
      <c r="LAE9" s="172"/>
      <c r="LAF9" s="172"/>
      <c r="LAG9" s="172"/>
      <c r="LAH9" s="172"/>
      <c r="LAI9" s="172"/>
      <c r="LAJ9" s="172"/>
      <c r="LAK9" s="172"/>
      <c r="LAL9" s="172"/>
      <c r="LAM9" s="172"/>
      <c r="LAN9" s="172"/>
      <c r="LAO9" s="172"/>
      <c r="LAP9" s="172"/>
      <c r="LAQ9" s="172"/>
      <c r="LAR9" s="172"/>
      <c r="LAS9" s="172"/>
      <c r="LAT9" s="172"/>
      <c r="LAU9" s="172"/>
      <c r="LAV9" s="172"/>
      <c r="LAW9" s="172"/>
      <c r="LAX9" s="172"/>
      <c r="LAY9" s="172"/>
      <c r="LAZ9" s="172"/>
      <c r="LBA9" s="172"/>
      <c r="LBB9" s="172"/>
      <c r="LBC9" s="172"/>
      <c r="LBD9" s="172"/>
      <c r="LBE9" s="172"/>
      <c r="LBF9" s="172"/>
      <c r="LBG9" s="172"/>
      <c r="LBH9" s="172"/>
      <c r="LBI9" s="172"/>
      <c r="LBJ9" s="172"/>
      <c r="LBK9" s="172"/>
      <c r="LBL9" s="172"/>
      <c r="LBM9" s="172"/>
      <c r="LBN9" s="172"/>
      <c r="LBO9" s="172"/>
      <c r="LBP9" s="172"/>
      <c r="LBQ9" s="172"/>
      <c r="LBR9" s="172"/>
      <c r="LBS9" s="172"/>
      <c r="LBT9" s="172"/>
      <c r="LBU9" s="172"/>
      <c r="LBV9" s="172"/>
      <c r="LBW9" s="172"/>
      <c r="LBX9" s="172"/>
      <c r="LBY9" s="172"/>
      <c r="LBZ9" s="172"/>
      <c r="LCA9" s="172"/>
      <c r="LCB9" s="172"/>
      <c r="LCC9" s="172"/>
      <c r="LCD9" s="172"/>
      <c r="LCE9" s="172"/>
      <c r="LCF9" s="172"/>
      <c r="LCG9" s="172"/>
      <c r="LCH9" s="172"/>
      <c r="LCI9" s="172"/>
      <c r="LCJ9" s="172"/>
      <c r="LCK9" s="172"/>
      <c r="LCL9" s="172"/>
      <c r="LCM9" s="172"/>
      <c r="LCN9" s="172"/>
      <c r="LCO9" s="172"/>
      <c r="LCP9" s="172"/>
      <c r="LCQ9" s="172"/>
      <c r="LCR9" s="172"/>
      <c r="LCS9" s="172"/>
      <c r="LCT9" s="172"/>
      <c r="LCU9" s="172"/>
      <c r="LCV9" s="172"/>
      <c r="LCW9" s="172"/>
      <c r="LCX9" s="172"/>
      <c r="LCY9" s="172"/>
      <c r="LCZ9" s="172"/>
      <c r="LDA9" s="172"/>
      <c r="LDB9" s="172"/>
      <c r="LDC9" s="172"/>
      <c r="LDD9" s="172"/>
      <c r="LDE9" s="172"/>
      <c r="LDF9" s="172"/>
      <c r="LDG9" s="172"/>
      <c r="LDH9" s="172"/>
      <c r="LDI9" s="172"/>
      <c r="LDJ9" s="172"/>
      <c r="LDK9" s="172"/>
      <c r="LDL9" s="172"/>
      <c r="LDM9" s="172"/>
      <c r="LDN9" s="172"/>
      <c r="LDO9" s="172"/>
      <c r="LDP9" s="172"/>
      <c r="LDQ9" s="172"/>
      <c r="LDR9" s="172"/>
      <c r="LDS9" s="172"/>
      <c r="LDT9" s="172"/>
      <c r="LDU9" s="172"/>
      <c r="LDV9" s="172"/>
      <c r="LDW9" s="172"/>
      <c r="LDX9" s="172"/>
      <c r="LDY9" s="172"/>
      <c r="LDZ9" s="172"/>
      <c r="LEA9" s="172"/>
      <c r="LEB9" s="172"/>
      <c r="LEC9" s="172"/>
      <c r="LED9" s="172"/>
      <c r="LEE9" s="172"/>
      <c r="LEF9" s="172"/>
      <c r="LEG9" s="172"/>
      <c r="LEH9" s="172"/>
      <c r="LEI9" s="172"/>
      <c r="LEJ9" s="172"/>
      <c r="LEK9" s="172"/>
      <c r="LEL9" s="172"/>
      <c r="LEM9" s="172"/>
      <c r="LEN9" s="172"/>
      <c r="LEO9" s="172"/>
      <c r="LEP9" s="172"/>
      <c r="LEQ9" s="172"/>
      <c r="LER9" s="172"/>
      <c r="LES9" s="172"/>
      <c r="LET9" s="172"/>
      <c r="LEU9" s="172"/>
      <c r="LEV9" s="172"/>
      <c r="LEW9" s="172"/>
      <c r="LEX9" s="172"/>
      <c r="LEY9" s="172"/>
      <c r="LEZ9" s="172"/>
      <c r="LFA9" s="172"/>
      <c r="LFB9" s="172"/>
      <c r="LFC9" s="172"/>
      <c r="LFD9" s="172"/>
      <c r="LFE9" s="172"/>
      <c r="LFF9" s="172"/>
      <c r="LFG9" s="172"/>
      <c r="LFH9" s="172"/>
      <c r="LFI9" s="172"/>
      <c r="LFJ9" s="172"/>
      <c r="LFK9" s="172"/>
      <c r="LFL9" s="172"/>
      <c r="LFM9" s="172"/>
      <c r="LFN9" s="172"/>
      <c r="LFO9" s="172"/>
      <c r="LFP9" s="172"/>
      <c r="LFQ9" s="172"/>
      <c r="LFR9" s="172"/>
      <c r="LFS9" s="172"/>
      <c r="LFT9" s="172"/>
      <c r="LFU9" s="172"/>
      <c r="LFV9" s="172"/>
      <c r="LFW9" s="172"/>
      <c r="LFX9" s="172"/>
      <c r="LFY9" s="172"/>
      <c r="LFZ9" s="172"/>
      <c r="LGA9" s="172"/>
      <c r="LGB9" s="172"/>
      <c r="LGC9" s="172"/>
      <c r="LGD9" s="172"/>
      <c r="LGE9" s="172"/>
      <c r="LGF9" s="172"/>
      <c r="LGG9" s="172"/>
      <c r="LGH9" s="172"/>
      <c r="LGI9" s="172"/>
      <c r="LGJ9" s="172"/>
      <c r="LGK9" s="172"/>
      <c r="LGL9" s="172"/>
      <c r="LGM9" s="172"/>
      <c r="LGN9" s="172"/>
      <c r="LGO9" s="172"/>
      <c r="LGP9" s="172"/>
      <c r="LGQ9" s="172"/>
      <c r="LGR9" s="172"/>
      <c r="LGS9" s="172"/>
      <c r="LGT9" s="172"/>
      <c r="LGU9" s="172"/>
      <c r="LGV9" s="172"/>
      <c r="LGW9" s="172"/>
      <c r="LGX9" s="172"/>
      <c r="LGY9" s="172"/>
      <c r="LGZ9" s="172"/>
      <c r="LHA9" s="172"/>
      <c r="LHB9" s="172"/>
      <c r="LHC9" s="172"/>
      <c r="LHD9" s="172"/>
      <c r="LHE9" s="172"/>
      <c r="LHF9" s="172"/>
      <c r="LHG9" s="172"/>
      <c r="LHH9" s="172"/>
      <c r="LHI9" s="172"/>
      <c r="LHJ9" s="172"/>
      <c r="LHK9" s="172"/>
      <c r="LHL9" s="172"/>
      <c r="LHM9" s="172"/>
      <c r="LHN9" s="172"/>
      <c r="LHO9" s="172"/>
      <c r="LHP9" s="172"/>
      <c r="LHQ9" s="172"/>
      <c r="LHR9" s="172"/>
      <c r="LHS9" s="172"/>
      <c r="LHT9" s="172"/>
      <c r="LHU9" s="172"/>
      <c r="LHV9" s="172"/>
      <c r="LHW9" s="172"/>
      <c r="LHX9" s="172"/>
      <c r="LHY9" s="172"/>
      <c r="LHZ9" s="172"/>
      <c r="LIA9" s="172"/>
      <c r="LIB9" s="172"/>
      <c r="LIC9" s="172"/>
      <c r="LID9" s="172"/>
      <c r="LIE9" s="172"/>
      <c r="LIF9" s="172"/>
      <c r="LIG9" s="172"/>
      <c r="LIH9" s="172"/>
      <c r="LII9" s="172"/>
      <c r="LIJ9" s="172"/>
      <c r="LIK9" s="172"/>
      <c r="LIL9" s="172"/>
      <c r="LIM9" s="172"/>
      <c r="LIN9" s="172"/>
      <c r="LIO9" s="172"/>
      <c r="LIP9" s="172"/>
      <c r="LIQ9" s="172"/>
      <c r="LIR9" s="172"/>
      <c r="LIS9" s="172"/>
      <c r="LIT9" s="172"/>
      <c r="LIU9" s="172"/>
      <c r="LIV9" s="172"/>
      <c r="LIW9" s="172"/>
      <c r="LIX9" s="172"/>
      <c r="LIY9" s="172"/>
      <c r="LIZ9" s="172"/>
      <c r="LJA9" s="172"/>
      <c r="LJB9" s="172"/>
      <c r="LJC9" s="172"/>
      <c r="LJD9" s="172"/>
      <c r="LJE9" s="172"/>
      <c r="LJF9" s="172"/>
      <c r="LJG9" s="172"/>
      <c r="LJH9" s="172"/>
      <c r="LJI9" s="172"/>
      <c r="LJJ9" s="172"/>
      <c r="LJK9" s="172"/>
      <c r="LJL9" s="172"/>
      <c r="LJM9" s="172"/>
      <c r="LJN9" s="172"/>
      <c r="LJO9" s="172"/>
      <c r="LJP9" s="172"/>
      <c r="LJQ9" s="172"/>
      <c r="LJR9" s="172"/>
      <c r="LJS9" s="172"/>
      <c r="LJT9" s="172"/>
      <c r="LJU9" s="172"/>
      <c r="LJV9" s="172"/>
      <c r="LJW9" s="172"/>
      <c r="LJX9" s="172"/>
      <c r="LJY9" s="172"/>
      <c r="LJZ9" s="172"/>
      <c r="LKA9" s="172"/>
      <c r="LKB9" s="172"/>
      <c r="LKC9" s="172"/>
      <c r="LKD9" s="172"/>
      <c r="LKE9" s="172"/>
      <c r="LKF9" s="172"/>
      <c r="LKG9" s="172"/>
      <c r="LKH9" s="172"/>
      <c r="LKI9" s="172"/>
      <c r="LKJ9" s="172"/>
      <c r="LKK9" s="172"/>
      <c r="LKL9" s="172"/>
      <c r="LKM9" s="172"/>
      <c r="LKN9" s="172"/>
      <c r="LKO9" s="172"/>
      <c r="LKP9" s="172"/>
      <c r="LKQ9" s="172"/>
      <c r="LKR9" s="172"/>
      <c r="LKS9" s="172"/>
      <c r="LKT9" s="172"/>
      <c r="LKU9" s="172"/>
      <c r="LKV9" s="172"/>
      <c r="LKW9" s="172"/>
      <c r="LKX9" s="172"/>
      <c r="LKY9" s="172"/>
      <c r="LKZ9" s="172"/>
      <c r="LLA9" s="172"/>
      <c r="LLB9" s="172"/>
      <c r="LLC9" s="172"/>
      <c r="LLD9" s="172"/>
      <c r="LLE9" s="172"/>
      <c r="LLF9" s="172"/>
      <c r="LLG9" s="172"/>
      <c r="LLH9" s="172"/>
      <c r="LLI9" s="172"/>
      <c r="LLJ9" s="172"/>
      <c r="LLK9" s="172"/>
      <c r="LLL9" s="172"/>
      <c r="LLM9" s="172"/>
      <c r="LLN9" s="172"/>
      <c r="LLO9" s="172"/>
      <c r="LLP9" s="172"/>
      <c r="LLQ9" s="172"/>
      <c r="LLR9" s="172"/>
      <c r="LLS9" s="172"/>
      <c r="LLT9" s="172"/>
      <c r="LLU9" s="172"/>
      <c r="LLV9" s="172"/>
      <c r="LLW9" s="172"/>
      <c r="LLX9" s="172"/>
      <c r="LLY9" s="172"/>
      <c r="LLZ9" s="172"/>
      <c r="LMA9" s="172"/>
      <c r="LMB9" s="172"/>
      <c r="LMC9" s="172"/>
      <c r="LMD9" s="172"/>
      <c r="LME9" s="172"/>
      <c r="LMF9" s="172"/>
      <c r="LMG9" s="172"/>
      <c r="LMH9" s="172"/>
      <c r="LMI9" s="172"/>
      <c r="LMJ9" s="172"/>
      <c r="LMK9" s="172"/>
      <c r="LML9" s="172"/>
      <c r="LMM9" s="172"/>
      <c r="LMN9" s="172"/>
      <c r="LMO9" s="172"/>
      <c r="LMP9" s="172"/>
      <c r="LMQ9" s="172"/>
      <c r="LMR9" s="172"/>
      <c r="LMS9" s="172"/>
      <c r="LMT9" s="172"/>
      <c r="LMU9" s="172"/>
      <c r="LMV9" s="172"/>
      <c r="LMW9" s="172"/>
      <c r="LMX9" s="172"/>
      <c r="LMY9" s="172"/>
      <c r="LMZ9" s="172"/>
      <c r="LNA9" s="172"/>
      <c r="LNB9" s="172"/>
      <c r="LNC9" s="172"/>
      <c r="LND9" s="172"/>
      <c r="LNE9" s="172"/>
      <c r="LNF9" s="172"/>
      <c r="LNG9" s="172"/>
      <c r="LNH9" s="172"/>
      <c r="LNI9" s="172"/>
      <c r="LNJ9" s="172"/>
      <c r="LNK9" s="172"/>
      <c r="LNL9" s="172"/>
      <c r="LNM9" s="172"/>
      <c r="LNN9" s="172"/>
      <c r="LNO9" s="172"/>
      <c r="LNP9" s="172"/>
      <c r="LNQ9" s="172"/>
      <c r="LNR9" s="172"/>
      <c r="LNS9" s="172"/>
      <c r="LNT9" s="172"/>
      <c r="LNU9" s="172"/>
      <c r="LNV9" s="172"/>
      <c r="LNW9" s="172"/>
      <c r="LNX9" s="172"/>
      <c r="LNY9" s="172"/>
      <c r="LNZ9" s="172"/>
      <c r="LOA9" s="172"/>
      <c r="LOB9" s="172"/>
      <c r="LOC9" s="172"/>
      <c r="LOD9" s="172"/>
      <c r="LOE9" s="172"/>
      <c r="LOF9" s="172"/>
      <c r="LOG9" s="172"/>
      <c r="LOH9" s="172"/>
      <c r="LOI9" s="172"/>
      <c r="LOJ9" s="172"/>
      <c r="LOK9" s="172"/>
      <c r="LOL9" s="172"/>
      <c r="LOM9" s="172"/>
      <c r="LON9" s="172"/>
      <c r="LOO9" s="172"/>
      <c r="LOP9" s="172"/>
      <c r="LOQ9" s="172"/>
      <c r="LOR9" s="172"/>
      <c r="LOS9" s="172"/>
      <c r="LOT9" s="172"/>
      <c r="LOU9" s="172"/>
      <c r="LOV9" s="172"/>
      <c r="LOW9" s="172"/>
      <c r="LOX9" s="172"/>
      <c r="LOY9" s="172"/>
      <c r="LOZ9" s="172"/>
      <c r="LPA9" s="172"/>
      <c r="LPB9" s="172"/>
      <c r="LPC9" s="172"/>
      <c r="LPD9" s="172"/>
      <c r="LPE9" s="172"/>
      <c r="LPF9" s="172"/>
      <c r="LPG9" s="172"/>
      <c r="LPH9" s="172"/>
      <c r="LPI9" s="172"/>
      <c r="LPJ9" s="172"/>
      <c r="LPK9" s="172"/>
      <c r="LPL9" s="172"/>
      <c r="LPM9" s="172"/>
      <c r="LPN9" s="172"/>
      <c r="LPO9" s="172"/>
      <c r="LPP9" s="172"/>
      <c r="LPQ9" s="172"/>
      <c r="LPR9" s="172"/>
      <c r="LPS9" s="172"/>
      <c r="LPT9" s="172"/>
      <c r="LPU9" s="172"/>
      <c r="LPV9" s="172"/>
      <c r="LPW9" s="172"/>
      <c r="LPX9" s="172"/>
      <c r="LPY9" s="172"/>
      <c r="LPZ9" s="172"/>
      <c r="LQA9" s="172"/>
      <c r="LQB9" s="172"/>
      <c r="LQC9" s="172"/>
      <c r="LQD9" s="172"/>
      <c r="LQE9" s="172"/>
      <c r="LQF9" s="172"/>
      <c r="LQG9" s="172"/>
      <c r="LQH9" s="172"/>
      <c r="LQI9" s="172"/>
      <c r="LQJ9" s="172"/>
      <c r="LQK9" s="172"/>
      <c r="LQL9" s="172"/>
      <c r="LQM9" s="172"/>
      <c r="LQN9" s="172"/>
      <c r="LQO9" s="172"/>
      <c r="LQP9" s="172"/>
      <c r="LQQ9" s="172"/>
      <c r="LQR9" s="172"/>
      <c r="LQS9" s="172"/>
      <c r="LQT9" s="172"/>
      <c r="LQU9" s="172"/>
      <c r="LQV9" s="172"/>
      <c r="LQW9" s="172"/>
      <c r="LQX9" s="172"/>
      <c r="LQY9" s="172"/>
      <c r="LQZ9" s="172"/>
      <c r="LRA9" s="172"/>
      <c r="LRB9" s="172"/>
      <c r="LRC9" s="172"/>
      <c r="LRD9" s="172"/>
      <c r="LRE9" s="172"/>
      <c r="LRF9" s="172"/>
      <c r="LRG9" s="172"/>
      <c r="LRH9" s="172"/>
      <c r="LRI9" s="172"/>
      <c r="LRJ9" s="172"/>
      <c r="LRK9" s="172"/>
      <c r="LRL9" s="172"/>
      <c r="LRM9" s="172"/>
      <c r="LRN9" s="172"/>
      <c r="LRO9" s="172"/>
      <c r="LRP9" s="172"/>
      <c r="LRQ9" s="172"/>
      <c r="LRR9" s="172"/>
      <c r="LRS9" s="172"/>
      <c r="LRT9" s="172"/>
      <c r="LRU9" s="172"/>
      <c r="LRV9" s="172"/>
      <c r="LRW9" s="172"/>
      <c r="LRX9" s="172"/>
      <c r="LRY9" s="172"/>
      <c r="LRZ9" s="172"/>
      <c r="LSA9" s="172"/>
      <c r="LSB9" s="172"/>
      <c r="LSC9" s="172"/>
      <c r="LSD9" s="172"/>
      <c r="LSE9" s="172"/>
      <c r="LSF9" s="172"/>
      <c r="LSG9" s="172"/>
      <c r="LSH9" s="172"/>
      <c r="LSI9" s="172"/>
      <c r="LSJ9" s="172"/>
      <c r="LSK9" s="172"/>
      <c r="LSL9" s="172"/>
      <c r="LSM9" s="172"/>
      <c r="LSN9" s="172"/>
      <c r="LSO9" s="172"/>
      <c r="LSP9" s="172"/>
      <c r="LSQ9" s="172"/>
      <c r="LSR9" s="172"/>
      <c r="LSS9" s="172"/>
      <c r="LST9" s="172"/>
      <c r="LSU9" s="172"/>
      <c r="LSV9" s="172"/>
      <c r="LSW9" s="172"/>
      <c r="LSX9" s="172"/>
      <c r="LSY9" s="172"/>
      <c r="LSZ9" s="172"/>
      <c r="LTA9" s="172"/>
      <c r="LTB9" s="172"/>
      <c r="LTC9" s="172"/>
      <c r="LTD9" s="172"/>
      <c r="LTE9" s="172"/>
      <c r="LTF9" s="172"/>
      <c r="LTG9" s="172"/>
      <c r="LTH9" s="172"/>
      <c r="LTI9" s="172"/>
      <c r="LTJ9" s="172"/>
      <c r="LTK9" s="172"/>
      <c r="LTL9" s="172"/>
      <c r="LTM9" s="172"/>
      <c r="LTN9" s="172"/>
      <c r="LTO9" s="172"/>
      <c r="LTP9" s="172"/>
      <c r="LTQ9" s="172"/>
      <c r="LTR9" s="172"/>
      <c r="LTS9" s="172"/>
      <c r="LTT9" s="172"/>
      <c r="LTU9" s="172"/>
      <c r="LTV9" s="172"/>
      <c r="LTW9" s="172"/>
      <c r="LTX9" s="172"/>
      <c r="LTY9" s="172"/>
      <c r="LTZ9" s="172"/>
      <c r="LUA9" s="172"/>
      <c r="LUB9" s="172"/>
      <c r="LUC9" s="172"/>
      <c r="LUD9" s="172"/>
      <c r="LUE9" s="172"/>
      <c r="LUF9" s="172"/>
      <c r="LUG9" s="172"/>
      <c r="LUH9" s="172"/>
      <c r="LUI9" s="172"/>
      <c r="LUJ9" s="172"/>
      <c r="LUK9" s="172"/>
      <c r="LUL9" s="172"/>
      <c r="LUM9" s="172"/>
      <c r="LUN9" s="172"/>
      <c r="LUO9" s="172"/>
      <c r="LUP9" s="172"/>
      <c r="LUQ9" s="172"/>
      <c r="LUR9" s="172"/>
      <c r="LUS9" s="172"/>
      <c r="LUT9" s="172"/>
      <c r="LUU9" s="172"/>
      <c r="LUV9" s="172"/>
      <c r="LUW9" s="172"/>
      <c r="LUX9" s="172"/>
      <c r="LUY9" s="172"/>
      <c r="LUZ9" s="172"/>
      <c r="LVA9" s="172"/>
      <c r="LVB9" s="172"/>
      <c r="LVC9" s="172"/>
      <c r="LVD9" s="172"/>
      <c r="LVE9" s="172"/>
      <c r="LVF9" s="172"/>
      <c r="LVG9" s="172"/>
      <c r="LVH9" s="172"/>
      <c r="LVI9" s="172"/>
      <c r="LVJ9" s="172"/>
      <c r="LVK9" s="172"/>
      <c r="LVL9" s="172"/>
      <c r="LVM9" s="172"/>
      <c r="LVN9" s="172"/>
      <c r="LVO9" s="172"/>
      <c r="LVP9" s="172"/>
      <c r="LVQ9" s="172"/>
      <c r="LVR9" s="172"/>
      <c r="LVS9" s="172"/>
      <c r="LVT9" s="172"/>
      <c r="LVU9" s="172"/>
      <c r="LVV9" s="172"/>
      <c r="LVW9" s="172"/>
      <c r="LVX9" s="172"/>
      <c r="LVY9" s="172"/>
      <c r="LVZ9" s="172"/>
      <c r="LWA9" s="172"/>
      <c r="LWB9" s="172"/>
      <c r="LWC9" s="172"/>
      <c r="LWD9" s="172"/>
      <c r="LWE9" s="172"/>
      <c r="LWF9" s="172"/>
      <c r="LWG9" s="172"/>
      <c r="LWH9" s="172"/>
      <c r="LWI9" s="172"/>
      <c r="LWJ9" s="172"/>
      <c r="LWK9" s="172"/>
      <c r="LWL9" s="172"/>
      <c r="LWM9" s="172"/>
      <c r="LWN9" s="172"/>
      <c r="LWO9" s="172"/>
      <c r="LWP9" s="172"/>
      <c r="LWQ9" s="172"/>
      <c r="LWR9" s="172"/>
      <c r="LWS9" s="172"/>
      <c r="LWT9" s="172"/>
      <c r="LWU9" s="172"/>
      <c r="LWV9" s="172"/>
      <c r="LWW9" s="172"/>
      <c r="LWX9" s="172"/>
      <c r="LWY9" s="172"/>
      <c r="LWZ9" s="172"/>
      <c r="LXA9" s="172"/>
      <c r="LXB9" s="172"/>
      <c r="LXC9" s="172"/>
      <c r="LXD9" s="172"/>
      <c r="LXE9" s="172"/>
      <c r="LXF9" s="172"/>
      <c r="LXG9" s="172"/>
      <c r="LXH9" s="172"/>
      <c r="LXI9" s="172"/>
      <c r="LXJ9" s="172"/>
      <c r="LXK9" s="172"/>
      <c r="LXL9" s="172"/>
      <c r="LXM9" s="172"/>
      <c r="LXN9" s="172"/>
      <c r="LXO9" s="172"/>
      <c r="LXP9" s="172"/>
      <c r="LXQ9" s="172"/>
      <c r="LXR9" s="172"/>
      <c r="LXS9" s="172"/>
      <c r="LXT9" s="172"/>
      <c r="LXU9" s="172"/>
      <c r="LXV9" s="172"/>
      <c r="LXW9" s="172"/>
      <c r="LXX9" s="172"/>
      <c r="LXY9" s="172"/>
      <c r="LXZ9" s="172"/>
      <c r="LYA9" s="172"/>
      <c r="LYB9" s="172"/>
      <c r="LYC9" s="172"/>
      <c r="LYD9" s="172"/>
      <c r="LYE9" s="172"/>
      <c r="LYF9" s="172"/>
      <c r="LYG9" s="172"/>
      <c r="LYH9" s="172"/>
      <c r="LYI9" s="172"/>
      <c r="LYJ9" s="172"/>
      <c r="LYK9" s="172"/>
      <c r="LYL9" s="172"/>
      <c r="LYM9" s="172"/>
      <c r="LYN9" s="172"/>
      <c r="LYO9" s="172"/>
      <c r="LYP9" s="172"/>
      <c r="LYQ9" s="172"/>
      <c r="LYR9" s="172"/>
      <c r="LYS9" s="172"/>
      <c r="LYT9" s="172"/>
      <c r="LYU9" s="172"/>
      <c r="LYV9" s="172"/>
      <c r="LYW9" s="172"/>
      <c r="LYX9" s="172"/>
      <c r="LYY9" s="172"/>
      <c r="LYZ9" s="172"/>
      <c r="LZA9" s="172"/>
      <c r="LZB9" s="172"/>
      <c r="LZC9" s="172"/>
      <c r="LZD9" s="172"/>
      <c r="LZE9" s="172"/>
      <c r="LZF9" s="172"/>
      <c r="LZG9" s="172"/>
      <c r="LZH9" s="172"/>
      <c r="LZI9" s="172"/>
      <c r="LZJ9" s="172"/>
      <c r="LZK9" s="172"/>
      <c r="LZL9" s="172"/>
      <c r="LZM9" s="172"/>
      <c r="LZN9" s="172"/>
      <c r="LZO9" s="172"/>
      <c r="LZP9" s="172"/>
      <c r="LZQ9" s="172"/>
      <c r="LZR9" s="172"/>
      <c r="LZS9" s="172"/>
      <c r="LZT9" s="172"/>
      <c r="LZU9" s="172"/>
      <c r="LZV9" s="172"/>
      <c r="LZW9" s="172"/>
      <c r="LZX9" s="172"/>
      <c r="LZY9" s="172"/>
      <c r="LZZ9" s="172"/>
      <c r="MAA9" s="172"/>
      <c r="MAB9" s="172"/>
      <c r="MAC9" s="172"/>
      <c r="MAD9" s="172"/>
      <c r="MAE9" s="172"/>
      <c r="MAF9" s="172"/>
      <c r="MAG9" s="172"/>
      <c r="MAH9" s="172"/>
      <c r="MAI9" s="172"/>
      <c r="MAJ9" s="172"/>
      <c r="MAK9" s="172"/>
      <c r="MAL9" s="172"/>
      <c r="MAM9" s="172"/>
      <c r="MAN9" s="172"/>
      <c r="MAO9" s="172"/>
      <c r="MAP9" s="172"/>
      <c r="MAQ9" s="172"/>
      <c r="MAR9" s="172"/>
      <c r="MAS9" s="172"/>
      <c r="MAT9" s="172"/>
      <c r="MAU9" s="172"/>
      <c r="MAV9" s="172"/>
      <c r="MAW9" s="172"/>
      <c r="MAX9" s="172"/>
      <c r="MAY9" s="172"/>
      <c r="MAZ9" s="172"/>
      <c r="MBA9" s="172"/>
      <c r="MBB9" s="172"/>
      <c r="MBC9" s="172"/>
      <c r="MBD9" s="172"/>
      <c r="MBE9" s="172"/>
      <c r="MBF9" s="172"/>
      <c r="MBG9" s="172"/>
      <c r="MBH9" s="172"/>
      <c r="MBI9" s="172"/>
      <c r="MBJ9" s="172"/>
      <c r="MBK9" s="172"/>
      <c r="MBL9" s="172"/>
      <c r="MBM9" s="172"/>
      <c r="MBN9" s="172"/>
      <c r="MBO9" s="172"/>
      <c r="MBP9" s="172"/>
      <c r="MBQ9" s="172"/>
      <c r="MBR9" s="172"/>
      <c r="MBS9" s="172"/>
      <c r="MBT9" s="172"/>
      <c r="MBU9" s="172"/>
      <c r="MBV9" s="172"/>
      <c r="MBW9" s="172"/>
      <c r="MBX9" s="172"/>
      <c r="MBY9" s="172"/>
      <c r="MBZ9" s="172"/>
      <c r="MCA9" s="172"/>
      <c r="MCB9" s="172"/>
      <c r="MCC9" s="172"/>
      <c r="MCD9" s="172"/>
      <c r="MCE9" s="172"/>
      <c r="MCF9" s="172"/>
      <c r="MCG9" s="172"/>
      <c r="MCH9" s="172"/>
      <c r="MCI9" s="172"/>
      <c r="MCJ9" s="172"/>
      <c r="MCK9" s="172"/>
      <c r="MCL9" s="172"/>
      <c r="MCM9" s="172"/>
      <c r="MCN9" s="172"/>
      <c r="MCO9" s="172"/>
      <c r="MCP9" s="172"/>
      <c r="MCQ9" s="172"/>
      <c r="MCR9" s="172"/>
      <c r="MCS9" s="172"/>
      <c r="MCT9" s="172"/>
      <c r="MCU9" s="172"/>
      <c r="MCV9" s="172"/>
      <c r="MCW9" s="172"/>
      <c r="MCX9" s="172"/>
      <c r="MCY9" s="172"/>
      <c r="MCZ9" s="172"/>
      <c r="MDA9" s="172"/>
      <c r="MDB9" s="172"/>
      <c r="MDC9" s="172"/>
      <c r="MDD9" s="172"/>
      <c r="MDE9" s="172"/>
      <c r="MDF9" s="172"/>
      <c r="MDG9" s="172"/>
      <c r="MDH9" s="172"/>
      <c r="MDI9" s="172"/>
      <c r="MDJ9" s="172"/>
      <c r="MDK9" s="172"/>
      <c r="MDL9" s="172"/>
      <c r="MDM9" s="172"/>
      <c r="MDN9" s="172"/>
      <c r="MDO9" s="172"/>
      <c r="MDP9" s="172"/>
      <c r="MDQ9" s="172"/>
      <c r="MDR9" s="172"/>
      <c r="MDS9" s="172"/>
      <c r="MDT9" s="172"/>
      <c r="MDU9" s="172"/>
      <c r="MDV9" s="172"/>
      <c r="MDW9" s="172"/>
      <c r="MDX9" s="172"/>
      <c r="MDY9" s="172"/>
      <c r="MDZ9" s="172"/>
      <c r="MEA9" s="172"/>
      <c r="MEB9" s="172"/>
      <c r="MEC9" s="172"/>
      <c r="MED9" s="172"/>
      <c r="MEE9" s="172"/>
      <c r="MEF9" s="172"/>
      <c r="MEG9" s="172"/>
      <c r="MEH9" s="172"/>
      <c r="MEI9" s="172"/>
      <c r="MEJ9" s="172"/>
      <c r="MEK9" s="172"/>
      <c r="MEL9" s="172"/>
      <c r="MEM9" s="172"/>
      <c r="MEN9" s="172"/>
      <c r="MEO9" s="172"/>
      <c r="MEP9" s="172"/>
      <c r="MEQ9" s="172"/>
      <c r="MER9" s="172"/>
      <c r="MES9" s="172"/>
      <c r="MET9" s="172"/>
      <c r="MEU9" s="172"/>
      <c r="MEV9" s="172"/>
      <c r="MEW9" s="172"/>
      <c r="MEX9" s="172"/>
      <c r="MEY9" s="172"/>
      <c r="MEZ9" s="172"/>
      <c r="MFA9" s="172"/>
      <c r="MFB9" s="172"/>
      <c r="MFC9" s="172"/>
      <c r="MFD9" s="172"/>
      <c r="MFE9" s="172"/>
      <c r="MFF9" s="172"/>
      <c r="MFG9" s="172"/>
      <c r="MFH9" s="172"/>
      <c r="MFI9" s="172"/>
      <c r="MFJ9" s="172"/>
      <c r="MFK9" s="172"/>
      <c r="MFL9" s="172"/>
      <c r="MFM9" s="172"/>
      <c r="MFN9" s="172"/>
      <c r="MFO9" s="172"/>
      <c r="MFP9" s="172"/>
      <c r="MFQ9" s="172"/>
      <c r="MFR9" s="172"/>
      <c r="MFS9" s="172"/>
      <c r="MFT9" s="172"/>
      <c r="MFU9" s="172"/>
      <c r="MFV9" s="172"/>
      <c r="MFW9" s="172"/>
      <c r="MFX9" s="172"/>
      <c r="MFY9" s="172"/>
      <c r="MFZ9" s="172"/>
      <c r="MGA9" s="172"/>
      <c r="MGB9" s="172"/>
      <c r="MGC9" s="172"/>
      <c r="MGD9" s="172"/>
      <c r="MGE9" s="172"/>
      <c r="MGF9" s="172"/>
      <c r="MGG9" s="172"/>
      <c r="MGH9" s="172"/>
      <c r="MGI9" s="172"/>
      <c r="MGJ9" s="172"/>
      <c r="MGK9" s="172"/>
      <c r="MGL9" s="172"/>
      <c r="MGM9" s="172"/>
      <c r="MGN9" s="172"/>
      <c r="MGO9" s="172"/>
      <c r="MGP9" s="172"/>
      <c r="MGQ9" s="172"/>
      <c r="MGR9" s="172"/>
      <c r="MGS9" s="172"/>
      <c r="MGT9" s="172"/>
      <c r="MGU9" s="172"/>
      <c r="MGV9" s="172"/>
      <c r="MGW9" s="172"/>
      <c r="MGX9" s="172"/>
      <c r="MGY9" s="172"/>
      <c r="MGZ9" s="172"/>
      <c r="MHA9" s="172"/>
      <c r="MHB9" s="172"/>
      <c r="MHC9" s="172"/>
      <c r="MHD9" s="172"/>
      <c r="MHE9" s="172"/>
      <c r="MHF9" s="172"/>
      <c r="MHG9" s="172"/>
      <c r="MHH9" s="172"/>
      <c r="MHI9" s="172"/>
      <c r="MHJ9" s="172"/>
      <c r="MHK9" s="172"/>
      <c r="MHL9" s="172"/>
      <c r="MHM9" s="172"/>
      <c r="MHN9" s="172"/>
      <c r="MHO9" s="172"/>
      <c r="MHP9" s="172"/>
      <c r="MHQ9" s="172"/>
      <c r="MHR9" s="172"/>
      <c r="MHS9" s="172"/>
      <c r="MHT9" s="172"/>
      <c r="MHU9" s="172"/>
      <c r="MHV9" s="172"/>
      <c r="MHW9" s="172"/>
      <c r="MHX9" s="172"/>
      <c r="MHY9" s="172"/>
      <c r="MHZ9" s="172"/>
      <c r="MIA9" s="172"/>
      <c r="MIB9" s="172"/>
      <c r="MIC9" s="172"/>
      <c r="MID9" s="172"/>
      <c r="MIE9" s="172"/>
      <c r="MIF9" s="172"/>
      <c r="MIG9" s="172"/>
      <c r="MIH9" s="172"/>
      <c r="MII9" s="172"/>
      <c r="MIJ9" s="172"/>
      <c r="MIK9" s="172"/>
      <c r="MIL9" s="172"/>
      <c r="MIM9" s="172"/>
      <c r="MIN9" s="172"/>
      <c r="MIO9" s="172"/>
      <c r="MIP9" s="172"/>
      <c r="MIQ9" s="172"/>
      <c r="MIR9" s="172"/>
      <c r="MIS9" s="172"/>
      <c r="MIT9" s="172"/>
      <c r="MIU9" s="172"/>
      <c r="MIV9" s="172"/>
      <c r="MIW9" s="172"/>
      <c r="MIX9" s="172"/>
      <c r="MIY9" s="172"/>
      <c r="MIZ9" s="172"/>
      <c r="MJA9" s="172"/>
      <c r="MJB9" s="172"/>
      <c r="MJC9" s="172"/>
      <c r="MJD9" s="172"/>
      <c r="MJE9" s="172"/>
      <c r="MJF9" s="172"/>
      <c r="MJG9" s="172"/>
      <c r="MJH9" s="172"/>
      <c r="MJI9" s="172"/>
      <c r="MJJ9" s="172"/>
      <c r="MJK9" s="172"/>
      <c r="MJL9" s="172"/>
      <c r="MJM9" s="172"/>
      <c r="MJN9" s="172"/>
      <c r="MJO9" s="172"/>
      <c r="MJP9" s="172"/>
      <c r="MJQ9" s="172"/>
      <c r="MJR9" s="172"/>
      <c r="MJS9" s="172"/>
      <c r="MJT9" s="172"/>
      <c r="MJU9" s="172"/>
      <c r="MJV9" s="172"/>
      <c r="MJW9" s="172"/>
      <c r="MJX9" s="172"/>
      <c r="MJY9" s="172"/>
      <c r="MJZ9" s="172"/>
      <c r="MKA9" s="172"/>
      <c r="MKB9" s="172"/>
      <c r="MKC9" s="172"/>
      <c r="MKD9" s="172"/>
      <c r="MKE9" s="172"/>
      <c r="MKF9" s="172"/>
      <c r="MKG9" s="172"/>
      <c r="MKH9" s="172"/>
      <c r="MKI9" s="172"/>
      <c r="MKJ9" s="172"/>
      <c r="MKK9" s="172"/>
      <c r="MKL9" s="172"/>
      <c r="MKM9" s="172"/>
      <c r="MKN9" s="172"/>
      <c r="MKO9" s="172"/>
      <c r="MKP9" s="172"/>
      <c r="MKQ9" s="172"/>
      <c r="MKR9" s="172"/>
      <c r="MKS9" s="172"/>
      <c r="MKT9" s="172"/>
      <c r="MKU9" s="172"/>
      <c r="MKV9" s="172"/>
      <c r="MKW9" s="172"/>
      <c r="MKX9" s="172"/>
      <c r="MKY9" s="172"/>
      <c r="MKZ9" s="172"/>
      <c r="MLA9" s="172"/>
      <c r="MLB9" s="172"/>
      <c r="MLC9" s="172"/>
      <c r="MLD9" s="172"/>
      <c r="MLE9" s="172"/>
      <c r="MLF9" s="172"/>
      <c r="MLG9" s="172"/>
      <c r="MLH9" s="172"/>
      <c r="MLI9" s="172"/>
      <c r="MLJ9" s="172"/>
      <c r="MLK9" s="172"/>
      <c r="MLL9" s="172"/>
      <c r="MLM9" s="172"/>
      <c r="MLN9" s="172"/>
      <c r="MLO9" s="172"/>
      <c r="MLP9" s="172"/>
      <c r="MLQ9" s="172"/>
      <c r="MLR9" s="172"/>
      <c r="MLS9" s="172"/>
      <c r="MLT9" s="172"/>
      <c r="MLU9" s="172"/>
      <c r="MLV9" s="172"/>
      <c r="MLW9" s="172"/>
      <c r="MLX9" s="172"/>
      <c r="MLY9" s="172"/>
      <c r="MLZ9" s="172"/>
      <c r="MMA9" s="172"/>
      <c r="MMB9" s="172"/>
      <c r="MMC9" s="172"/>
      <c r="MMD9" s="172"/>
      <c r="MME9" s="172"/>
      <c r="MMF9" s="172"/>
      <c r="MMG9" s="172"/>
      <c r="MMH9" s="172"/>
      <c r="MMI9" s="172"/>
      <c r="MMJ9" s="172"/>
      <c r="MMK9" s="172"/>
      <c r="MML9" s="172"/>
      <c r="MMM9" s="172"/>
      <c r="MMN9" s="172"/>
      <c r="MMO9" s="172"/>
      <c r="MMP9" s="172"/>
      <c r="MMQ9" s="172"/>
      <c r="MMR9" s="172"/>
      <c r="MMS9" s="172"/>
      <c r="MMT9" s="172"/>
      <c r="MMU9" s="172"/>
      <c r="MMV9" s="172"/>
      <c r="MMW9" s="172"/>
      <c r="MMX9" s="172"/>
      <c r="MMY9" s="172"/>
      <c r="MMZ9" s="172"/>
      <c r="MNA9" s="172"/>
      <c r="MNB9" s="172"/>
      <c r="MNC9" s="172"/>
      <c r="MND9" s="172"/>
      <c r="MNE9" s="172"/>
      <c r="MNF9" s="172"/>
      <c r="MNG9" s="172"/>
      <c r="MNH9" s="172"/>
      <c r="MNI9" s="172"/>
      <c r="MNJ9" s="172"/>
      <c r="MNK9" s="172"/>
      <c r="MNL9" s="172"/>
      <c r="MNM9" s="172"/>
      <c r="MNN9" s="172"/>
      <c r="MNO9" s="172"/>
      <c r="MNP9" s="172"/>
      <c r="MNQ9" s="172"/>
      <c r="MNR9" s="172"/>
      <c r="MNS9" s="172"/>
      <c r="MNT9" s="172"/>
      <c r="MNU9" s="172"/>
      <c r="MNV9" s="172"/>
      <c r="MNW9" s="172"/>
      <c r="MNX9" s="172"/>
      <c r="MNY9" s="172"/>
      <c r="MNZ9" s="172"/>
      <c r="MOA9" s="172"/>
      <c r="MOB9" s="172"/>
      <c r="MOC9" s="172"/>
      <c r="MOD9" s="172"/>
      <c r="MOE9" s="172"/>
      <c r="MOF9" s="172"/>
      <c r="MOG9" s="172"/>
      <c r="MOH9" s="172"/>
      <c r="MOI9" s="172"/>
      <c r="MOJ9" s="172"/>
      <c r="MOK9" s="172"/>
      <c r="MOL9" s="172"/>
      <c r="MOM9" s="172"/>
      <c r="MON9" s="172"/>
      <c r="MOO9" s="172"/>
      <c r="MOP9" s="172"/>
      <c r="MOQ9" s="172"/>
      <c r="MOR9" s="172"/>
      <c r="MOS9" s="172"/>
      <c r="MOT9" s="172"/>
      <c r="MOU9" s="172"/>
      <c r="MOV9" s="172"/>
      <c r="MOW9" s="172"/>
      <c r="MOX9" s="172"/>
      <c r="MOY9" s="172"/>
      <c r="MOZ9" s="172"/>
      <c r="MPA9" s="172"/>
      <c r="MPB9" s="172"/>
      <c r="MPC9" s="172"/>
      <c r="MPD9" s="172"/>
      <c r="MPE9" s="172"/>
      <c r="MPF9" s="172"/>
      <c r="MPG9" s="172"/>
      <c r="MPH9" s="172"/>
      <c r="MPI9" s="172"/>
      <c r="MPJ9" s="172"/>
      <c r="MPK9" s="172"/>
      <c r="MPL9" s="172"/>
      <c r="MPM9" s="172"/>
      <c r="MPN9" s="172"/>
      <c r="MPO9" s="172"/>
      <c r="MPP9" s="172"/>
      <c r="MPQ9" s="172"/>
      <c r="MPR9" s="172"/>
      <c r="MPS9" s="172"/>
      <c r="MPT9" s="172"/>
      <c r="MPU9" s="172"/>
      <c r="MPV9" s="172"/>
      <c r="MPW9" s="172"/>
      <c r="MPX9" s="172"/>
      <c r="MPY9" s="172"/>
      <c r="MPZ9" s="172"/>
      <c r="MQA9" s="172"/>
      <c r="MQB9" s="172"/>
      <c r="MQC9" s="172"/>
      <c r="MQD9" s="172"/>
      <c r="MQE9" s="172"/>
      <c r="MQF9" s="172"/>
      <c r="MQG9" s="172"/>
      <c r="MQH9" s="172"/>
      <c r="MQI9" s="172"/>
      <c r="MQJ9" s="172"/>
      <c r="MQK9" s="172"/>
      <c r="MQL9" s="172"/>
      <c r="MQM9" s="172"/>
      <c r="MQN9" s="172"/>
      <c r="MQO9" s="172"/>
      <c r="MQP9" s="172"/>
      <c r="MQQ9" s="172"/>
      <c r="MQR9" s="172"/>
      <c r="MQS9" s="172"/>
      <c r="MQT9" s="172"/>
      <c r="MQU9" s="172"/>
      <c r="MQV9" s="172"/>
      <c r="MQW9" s="172"/>
      <c r="MQX9" s="172"/>
      <c r="MQY9" s="172"/>
      <c r="MQZ9" s="172"/>
      <c r="MRA9" s="172"/>
      <c r="MRB9" s="172"/>
      <c r="MRC9" s="172"/>
      <c r="MRD9" s="172"/>
      <c r="MRE9" s="172"/>
      <c r="MRF9" s="172"/>
      <c r="MRG9" s="172"/>
      <c r="MRH9" s="172"/>
      <c r="MRI9" s="172"/>
      <c r="MRJ9" s="172"/>
      <c r="MRK9" s="172"/>
      <c r="MRL9" s="172"/>
      <c r="MRM9" s="172"/>
      <c r="MRN9" s="172"/>
      <c r="MRO9" s="172"/>
      <c r="MRP9" s="172"/>
      <c r="MRQ9" s="172"/>
      <c r="MRR9" s="172"/>
      <c r="MRS9" s="172"/>
      <c r="MRT9" s="172"/>
      <c r="MRU9" s="172"/>
      <c r="MRV9" s="172"/>
      <c r="MRW9" s="172"/>
      <c r="MRX9" s="172"/>
      <c r="MRY9" s="172"/>
      <c r="MRZ9" s="172"/>
      <c r="MSA9" s="172"/>
      <c r="MSB9" s="172"/>
      <c r="MSC9" s="172"/>
      <c r="MSD9" s="172"/>
      <c r="MSE9" s="172"/>
      <c r="MSF9" s="172"/>
      <c r="MSG9" s="172"/>
      <c r="MSH9" s="172"/>
      <c r="MSI9" s="172"/>
      <c r="MSJ9" s="172"/>
      <c r="MSK9" s="172"/>
      <c r="MSL9" s="172"/>
      <c r="MSM9" s="172"/>
      <c r="MSN9" s="172"/>
      <c r="MSO9" s="172"/>
      <c r="MSP9" s="172"/>
      <c r="MSQ9" s="172"/>
      <c r="MSR9" s="172"/>
      <c r="MSS9" s="172"/>
      <c r="MST9" s="172"/>
      <c r="MSU9" s="172"/>
      <c r="MSV9" s="172"/>
      <c r="MSW9" s="172"/>
      <c r="MSX9" s="172"/>
      <c r="MSY9" s="172"/>
      <c r="MSZ9" s="172"/>
      <c r="MTA9" s="172"/>
      <c r="MTB9" s="172"/>
      <c r="MTC9" s="172"/>
      <c r="MTD9" s="172"/>
      <c r="MTE9" s="172"/>
      <c r="MTF9" s="172"/>
      <c r="MTG9" s="172"/>
      <c r="MTH9" s="172"/>
      <c r="MTI9" s="172"/>
      <c r="MTJ9" s="172"/>
      <c r="MTK9" s="172"/>
      <c r="MTL9" s="172"/>
      <c r="MTM9" s="172"/>
      <c r="MTN9" s="172"/>
      <c r="MTO9" s="172"/>
      <c r="MTP9" s="172"/>
      <c r="MTQ9" s="172"/>
      <c r="MTR9" s="172"/>
      <c r="MTS9" s="172"/>
      <c r="MTT9" s="172"/>
      <c r="MTU9" s="172"/>
      <c r="MTV9" s="172"/>
      <c r="MTW9" s="172"/>
      <c r="MTX9" s="172"/>
      <c r="MTY9" s="172"/>
      <c r="MTZ9" s="172"/>
      <c r="MUA9" s="172"/>
      <c r="MUB9" s="172"/>
      <c r="MUC9" s="172"/>
      <c r="MUD9" s="172"/>
      <c r="MUE9" s="172"/>
      <c r="MUF9" s="172"/>
      <c r="MUG9" s="172"/>
      <c r="MUH9" s="172"/>
      <c r="MUI9" s="172"/>
      <c r="MUJ9" s="172"/>
      <c r="MUK9" s="172"/>
      <c r="MUL9" s="172"/>
      <c r="MUM9" s="172"/>
      <c r="MUN9" s="172"/>
      <c r="MUO9" s="172"/>
      <c r="MUP9" s="172"/>
      <c r="MUQ9" s="172"/>
      <c r="MUR9" s="172"/>
      <c r="MUS9" s="172"/>
      <c r="MUT9" s="172"/>
      <c r="MUU9" s="172"/>
      <c r="MUV9" s="172"/>
      <c r="MUW9" s="172"/>
      <c r="MUX9" s="172"/>
      <c r="MUY9" s="172"/>
      <c r="MUZ9" s="172"/>
      <c r="MVA9" s="172"/>
      <c r="MVB9" s="172"/>
      <c r="MVC9" s="172"/>
      <c r="MVD9" s="172"/>
      <c r="MVE9" s="172"/>
      <c r="MVF9" s="172"/>
      <c r="MVG9" s="172"/>
      <c r="MVH9" s="172"/>
      <c r="MVI9" s="172"/>
      <c r="MVJ9" s="172"/>
      <c r="MVK9" s="172"/>
      <c r="MVL9" s="172"/>
      <c r="MVM9" s="172"/>
      <c r="MVN9" s="172"/>
      <c r="MVO9" s="172"/>
      <c r="MVP9" s="172"/>
      <c r="MVQ9" s="172"/>
      <c r="MVR9" s="172"/>
      <c r="MVS9" s="172"/>
      <c r="MVT9" s="172"/>
      <c r="MVU9" s="172"/>
      <c r="MVV9" s="172"/>
      <c r="MVW9" s="172"/>
      <c r="MVX9" s="172"/>
      <c r="MVY9" s="172"/>
      <c r="MVZ9" s="172"/>
      <c r="MWA9" s="172"/>
      <c r="MWB9" s="172"/>
      <c r="MWC9" s="172"/>
      <c r="MWD9" s="172"/>
      <c r="MWE9" s="172"/>
      <c r="MWF9" s="172"/>
      <c r="MWG9" s="172"/>
      <c r="MWH9" s="172"/>
      <c r="MWI9" s="172"/>
      <c r="MWJ9" s="172"/>
      <c r="MWK9" s="172"/>
      <c r="MWL9" s="172"/>
      <c r="MWM9" s="172"/>
      <c r="MWN9" s="172"/>
      <c r="MWO9" s="172"/>
      <c r="MWP9" s="172"/>
      <c r="MWQ9" s="172"/>
      <c r="MWR9" s="172"/>
      <c r="MWS9" s="172"/>
      <c r="MWT9" s="172"/>
      <c r="MWU9" s="172"/>
      <c r="MWV9" s="172"/>
      <c r="MWW9" s="172"/>
      <c r="MWX9" s="172"/>
      <c r="MWY9" s="172"/>
      <c r="MWZ9" s="172"/>
      <c r="MXA9" s="172"/>
      <c r="MXB9" s="172"/>
      <c r="MXC9" s="172"/>
      <c r="MXD9" s="172"/>
      <c r="MXE9" s="172"/>
      <c r="MXF9" s="172"/>
      <c r="MXG9" s="172"/>
      <c r="MXH9" s="172"/>
      <c r="MXI9" s="172"/>
      <c r="MXJ9" s="172"/>
      <c r="MXK9" s="172"/>
      <c r="MXL9" s="172"/>
      <c r="MXM9" s="172"/>
      <c r="MXN9" s="172"/>
      <c r="MXO9" s="172"/>
      <c r="MXP9" s="172"/>
      <c r="MXQ9" s="172"/>
      <c r="MXR9" s="172"/>
      <c r="MXS9" s="172"/>
      <c r="MXT9" s="172"/>
      <c r="MXU9" s="172"/>
      <c r="MXV9" s="172"/>
      <c r="MXW9" s="172"/>
      <c r="MXX9" s="172"/>
      <c r="MXY9" s="172"/>
      <c r="MXZ9" s="172"/>
      <c r="MYA9" s="172"/>
      <c r="MYB9" s="172"/>
      <c r="MYC9" s="172"/>
      <c r="MYD9" s="172"/>
      <c r="MYE9" s="172"/>
      <c r="MYF9" s="172"/>
      <c r="MYG9" s="172"/>
      <c r="MYH9" s="172"/>
      <c r="MYI9" s="172"/>
      <c r="MYJ9" s="172"/>
      <c r="MYK9" s="172"/>
      <c r="MYL9" s="172"/>
      <c r="MYM9" s="172"/>
      <c r="MYN9" s="172"/>
      <c r="MYO9" s="172"/>
      <c r="MYP9" s="172"/>
      <c r="MYQ9" s="172"/>
      <c r="MYR9" s="172"/>
      <c r="MYS9" s="172"/>
      <c r="MYT9" s="172"/>
      <c r="MYU9" s="172"/>
      <c r="MYV9" s="172"/>
      <c r="MYW9" s="172"/>
      <c r="MYX9" s="172"/>
      <c r="MYY9" s="172"/>
      <c r="MYZ9" s="172"/>
      <c r="MZA9" s="172"/>
      <c r="MZB9" s="172"/>
      <c r="MZC9" s="172"/>
      <c r="MZD9" s="172"/>
      <c r="MZE9" s="172"/>
      <c r="MZF9" s="172"/>
      <c r="MZG9" s="172"/>
      <c r="MZH9" s="172"/>
      <c r="MZI9" s="172"/>
      <c r="MZJ9" s="172"/>
      <c r="MZK9" s="172"/>
      <c r="MZL9" s="172"/>
      <c r="MZM9" s="172"/>
      <c r="MZN9" s="172"/>
      <c r="MZO9" s="172"/>
      <c r="MZP9" s="172"/>
      <c r="MZQ9" s="172"/>
      <c r="MZR9" s="172"/>
      <c r="MZS9" s="172"/>
      <c r="MZT9" s="172"/>
      <c r="MZU9" s="172"/>
      <c r="MZV9" s="172"/>
      <c r="MZW9" s="172"/>
      <c r="MZX9" s="172"/>
      <c r="MZY9" s="172"/>
      <c r="MZZ9" s="172"/>
      <c r="NAA9" s="172"/>
      <c r="NAB9" s="172"/>
      <c r="NAC9" s="172"/>
      <c r="NAD9" s="172"/>
      <c r="NAE9" s="172"/>
      <c r="NAF9" s="172"/>
      <c r="NAG9" s="172"/>
      <c r="NAH9" s="172"/>
      <c r="NAI9" s="172"/>
      <c r="NAJ9" s="172"/>
      <c r="NAK9" s="172"/>
      <c r="NAL9" s="172"/>
      <c r="NAM9" s="172"/>
      <c r="NAN9" s="172"/>
      <c r="NAO9" s="172"/>
      <c r="NAP9" s="172"/>
      <c r="NAQ9" s="172"/>
      <c r="NAR9" s="172"/>
      <c r="NAS9" s="172"/>
      <c r="NAT9" s="172"/>
      <c r="NAU9" s="172"/>
      <c r="NAV9" s="172"/>
      <c r="NAW9" s="172"/>
      <c r="NAX9" s="172"/>
      <c r="NAY9" s="172"/>
      <c r="NAZ9" s="172"/>
      <c r="NBA9" s="172"/>
      <c r="NBB9" s="172"/>
      <c r="NBC9" s="172"/>
      <c r="NBD9" s="172"/>
      <c r="NBE9" s="172"/>
      <c r="NBF9" s="172"/>
      <c r="NBG9" s="172"/>
      <c r="NBH9" s="172"/>
      <c r="NBI9" s="172"/>
      <c r="NBJ9" s="172"/>
      <c r="NBK9" s="172"/>
      <c r="NBL9" s="172"/>
      <c r="NBM9" s="172"/>
      <c r="NBN9" s="172"/>
      <c r="NBO9" s="172"/>
      <c r="NBP9" s="172"/>
      <c r="NBQ9" s="172"/>
      <c r="NBR9" s="172"/>
      <c r="NBS9" s="172"/>
      <c r="NBT9" s="172"/>
      <c r="NBU9" s="172"/>
      <c r="NBV9" s="172"/>
      <c r="NBW9" s="172"/>
      <c r="NBX9" s="172"/>
      <c r="NBY9" s="172"/>
      <c r="NBZ9" s="172"/>
      <c r="NCA9" s="172"/>
      <c r="NCB9" s="172"/>
      <c r="NCC9" s="172"/>
      <c r="NCD9" s="172"/>
      <c r="NCE9" s="172"/>
      <c r="NCF9" s="172"/>
      <c r="NCG9" s="172"/>
      <c r="NCH9" s="172"/>
      <c r="NCI9" s="172"/>
      <c r="NCJ9" s="172"/>
      <c r="NCK9" s="172"/>
      <c r="NCL9" s="172"/>
      <c r="NCM9" s="172"/>
      <c r="NCN9" s="172"/>
      <c r="NCO9" s="172"/>
      <c r="NCP9" s="172"/>
      <c r="NCQ9" s="172"/>
      <c r="NCR9" s="172"/>
      <c r="NCS9" s="172"/>
      <c r="NCT9" s="172"/>
      <c r="NCU9" s="172"/>
      <c r="NCV9" s="172"/>
      <c r="NCW9" s="172"/>
      <c r="NCX9" s="172"/>
      <c r="NCY9" s="172"/>
      <c r="NCZ9" s="172"/>
      <c r="NDA9" s="172"/>
      <c r="NDB9" s="172"/>
      <c r="NDC9" s="172"/>
      <c r="NDD9" s="172"/>
      <c r="NDE9" s="172"/>
      <c r="NDF9" s="172"/>
      <c r="NDG9" s="172"/>
      <c r="NDH9" s="172"/>
      <c r="NDI9" s="172"/>
      <c r="NDJ9" s="172"/>
      <c r="NDK9" s="172"/>
      <c r="NDL9" s="172"/>
      <c r="NDM9" s="172"/>
      <c r="NDN9" s="172"/>
      <c r="NDO9" s="172"/>
      <c r="NDP9" s="172"/>
      <c r="NDQ9" s="172"/>
      <c r="NDR9" s="172"/>
      <c r="NDS9" s="172"/>
      <c r="NDT9" s="172"/>
      <c r="NDU9" s="172"/>
      <c r="NDV9" s="172"/>
      <c r="NDW9" s="172"/>
      <c r="NDX9" s="172"/>
      <c r="NDY9" s="172"/>
      <c r="NDZ9" s="172"/>
      <c r="NEA9" s="172"/>
      <c r="NEB9" s="172"/>
      <c r="NEC9" s="172"/>
      <c r="NED9" s="172"/>
      <c r="NEE9" s="172"/>
      <c r="NEF9" s="172"/>
      <c r="NEG9" s="172"/>
      <c r="NEH9" s="172"/>
      <c r="NEI9" s="172"/>
      <c r="NEJ9" s="172"/>
      <c r="NEK9" s="172"/>
      <c r="NEL9" s="172"/>
      <c r="NEM9" s="172"/>
      <c r="NEN9" s="172"/>
      <c r="NEO9" s="172"/>
      <c r="NEP9" s="172"/>
      <c r="NEQ9" s="172"/>
      <c r="NER9" s="172"/>
      <c r="NES9" s="172"/>
      <c r="NET9" s="172"/>
      <c r="NEU9" s="172"/>
      <c r="NEV9" s="172"/>
      <c r="NEW9" s="172"/>
      <c r="NEX9" s="172"/>
      <c r="NEY9" s="172"/>
      <c r="NEZ9" s="172"/>
      <c r="NFA9" s="172"/>
      <c r="NFB9" s="172"/>
      <c r="NFC9" s="172"/>
      <c r="NFD9" s="172"/>
      <c r="NFE9" s="172"/>
      <c r="NFF9" s="172"/>
      <c r="NFG9" s="172"/>
      <c r="NFH9" s="172"/>
      <c r="NFI9" s="172"/>
      <c r="NFJ9" s="172"/>
      <c r="NFK9" s="172"/>
      <c r="NFL9" s="172"/>
      <c r="NFM9" s="172"/>
      <c r="NFN9" s="172"/>
      <c r="NFO9" s="172"/>
      <c r="NFP9" s="172"/>
      <c r="NFQ9" s="172"/>
      <c r="NFR9" s="172"/>
      <c r="NFS9" s="172"/>
      <c r="NFT9" s="172"/>
      <c r="NFU9" s="172"/>
      <c r="NFV9" s="172"/>
      <c r="NFW9" s="172"/>
      <c r="NFX9" s="172"/>
      <c r="NFY9" s="172"/>
      <c r="NFZ9" s="172"/>
      <c r="NGA9" s="172"/>
      <c r="NGB9" s="172"/>
      <c r="NGC9" s="172"/>
      <c r="NGD9" s="172"/>
      <c r="NGE9" s="172"/>
      <c r="NGF9" s="172"/>
      <c r="NGG9" s="172"/>
      <c r="NGH9" s="172"/>
      <c r="NGI9" s="172"/>
      <c r="NGJ9" s="172"/>
      <c r="NGK9" s="172"/>
      <c r="NGL9" s="172"/>
      <c r="NGM9" s="172"/>
      <c r="NGN9" s="172"/>
      <c r="NGO9" s="172"/>
      <c r="NGP9" s="172"/>
      <c r="NGQ9" s="172"/>
      <c r="NGR9" s="172"/>
      <c r="NGS9" s="172"/>
      <c r="NGT9" s="172"/>
      <c r="NGU9" s="172"/>
      <c r="NGV9" s="172"/>
      <c r="NGW9" s="172"/>
      <c r="NGX9" s="172"/>
      <c r="NGY9" s="172"/>
      <c r="NGZ9" s="172"/>
      <c r="NHA9" s="172"/>
      <c r="NHB9" s="172"/>
      <c r="NHC9" s="172"/>
      <c r="NHD9" s="172"/>
      <c r="NHE9" s="172"/>
      <c r="NHF9" s="172"/>
      <c r="NHG9" s="172"/>
      <c r="NHH9" s="172"/>
      <c r="NHI9" s="172"/>
      <c r="NHJ9" s="172"/>
      <c r="NHK9" s="172"/>
      <c r="NHL9" s="172"/>
      <c r="NHM9" s="172"/>
      <c r="NHN9" s="172"/>
      <c r="NHO9" s="172"/>
      <c r="NHP9" s="172"/>
      <c r="NHQ9" s="172"/>
      <c r="NHR9" s="172"/>
      <c r="NHS9" s="172"/>
      <c r="NHT9" s="172"/>
      <c r="NHU9" s="172"/>
      <c r="NHV9" s="172"/>
      <c r="NHW9" s="172"/>
      <c r="NHX9" s="172"/>
      <c r="NHY9" s="172"/>
      <c r="NHZ9" s="172"/>
      <c r="NIA9" s="172"/>
      <c r="NIB9" s="172"/>
      <c r="NIC9" s="172"/>
      <c r="NID9" s="172"/>
      <c r="NIE9" s="172"/>
      <c r="NIF9" s="172"/>
      <c r="NIG9" s="172"/>
      <c r="NIH9" s="172"/>
      <c r="NII9" s="172"/>
      <c r="NIJ9" s="172"/>
      <c r="NIK9" s="172"/>
      <c r="NIL9" s="172"/>
      <c r="NIM9" s="172"/>
      <c r="NIN9" s="172"/>
      <c r="NIO9" s="172"/>
      <c r="NIP9" s="172"/>
      <c r="NIQ9" s="172"/>
      <c r="NIR9" s="172"/>
      <c r="NIS9" s="172"/>
      <c r="NIT9" s="172"/>
      <c r="NIU9" s="172"/>
      <c r="NIV9" s="172"/>
      <c r="NIW9" s="172"/>
      <c r="NIX9" s="172"/>
      <c r="NIY9" s="172"/>
      <c r="NIZ9" s="172"/>
      <c r="NJA9" s="172"/>
      <c r="NJB9" s="172"/>
      <c r="NJC9" s="172"/>
      <c r="NJD9" s="172"/>
      <c r="NJE9" s="172"/>
      <c r="NJF9" s="172"/>
      <c r="NJG9" s="172"/>
      <c r="NJH9" s="172"/>
      <c r="NJI9" s="172"/>
      <c r="NJJ9" s="172"/>
      <c r="NJK9" s="172"/>
      <c r="NJL9" s="172"/>
      <c r="NJM9" s="172"/>
      <c r="NJN9" s="172"/>
      <c r="NJO9" s="172"/>
      <c r="NJP9" s="172"/>
      <c r="NJQ9" s="172"/>
      <c r="NJR9" s="172"/>
      <c r="NJS9" s="172"/>
      <c r="NJT9" s="172"/>
      <c r="NJU9" s="172"/>
      <c r="NJV9" s="172"/>
      <c r="NJW9" s="172"/>
      <c r="NJX9" s="172"/>
      <c r="NJY9" s="172"/>
      <c r="NJZ9" s="172"/>
      <c r="NKA9" s="172"/>
      <c r="NKB9" s="172"/>
      <c r="NKC9" s="172"/>
      <c r="NKD9" s="172"/>
      <c r="NKE9" s="172"/>
      <c r="NKF9" s="172"/>
      <c r="NKG9" s="172"/>
      <c r="NKH9" s="172"/>
      <c r="NKI9" s="172"/>
      <c r="NKJ9" s="172"/>
      <c r="NKK9" s="172"/>
      <c r="NKL9" s="172"/>
      <c r="NKM9" s="172"/>
      <c r="NKN9" s="172"/>
      <c r="NKO9" s="172"/>
      <c r="NKP9" s="172"/>
      <c r="NKQ9" s="172"/>
      <c r="NKR9" s="172"/>
      <c r="NKS9" s="172"/>
      <c r="NKT9" s="172"/>
      <c r="NKU9" s="172"/>
      <c r="NKV9" s="172"/>
      <c r="NKW9" s="172"/>
      <c r="NKX9" s="172"/>
      <c r="NKY9" s="172"/>
      <c r="NKZ9" s="172"/>
      <c r="NLA9" s="172"/>
      <c r="NLB9" s="172"/>
      <c r="NLC9" s="172"/>
      <c r="NLD9" s="172"/>
      <c r="NLE9" s="172"/>
      <c r="NLF9" s="172"/>
      <c r="NLG9" s="172"/>
      <c r="NLH9" s="172"/>
      <c r="NLI9" s="172"/>
      <c r="NLJ9" s="172"/>
      <c r="NLK9" s="172"/>
      <c r="NLL9" s="172"/>
      <c r="NLM9" s="172"/>
      <c r="NLN9" s="172"/>
      <c r="NLO9" s="172"/>
      <c r="NLP9" s="172"/>
      <c r="NLQ9" s="172"/>
      <c r="NLR9" s="172"/>
      <c r="NLS9" s="172"/>
      <c r="NLT9" s="172"/>
      <c r="NLU9" s="172"/>
      <c r="NLV9" s="172"/>
      <c r="NLW9" s="172"/>
      <c r="NLX9" s="172"/>
      <c r="NLY9" s="172"/>
      <c r="NLZ9" s="172"/>
      <c r="NMA9" s="172"/>
      <c r="NMB9" s="172"/>
      <c r="NMC9" s="172"/>
      <c r="NMD9" s="172"/>
      <c r="NME9" s="172"/>
      <c r="NMF9" s="172"/>
      <c r="NMG9" s="172"/>
      <c r="NMH9" s="172"/>
      <c r="NMI9" s="172"/>
      <c r="NMJ9" s="172"/>
      <c r="NMK9" s="172"/>
      <c r="NML9" s="172"/>
      <c r="NMM9" s="172"/>
      <c r="NMN9" s="172"/>
      <c r="NMO9" s="172"/>
      <c r="NMP9" s="172"/>
      <c r="NMQ9" s="172"/>
      <c r="NMR9" s="172"/>
      <c r="NMS9" s="172"/>
      <c r="NMT9" s="172"/>
      <c r="NMU9" s="172"/>
      <c r="NMV9" s="172"/>
      <c r="NMW9" s="172"/>
      <c r="NMX9" s="172"/>
      <c r="NMY9" s="172"/>
      <c r="NMZ9" s="172"/>
      <c r="NNA9" s="172"/>
      <c r="NNB9" s="172"/>
      <c r="NNC9" s="172"/>
      <c r="NND9" s="172"/>
      <c r="NNE9" s="172"/>
      <c r="NNF9" s="172"/>
      <c r="NNG9" s="172"/>
      <c r="NNH9" s="172"/>
      <c r="NNI9" s="172"/>
      <c r="NNJ9" s="172"/>
      <c r="NNK9" s="172"/>
      <c r="NNL9" s="172"/>
      <c r="NNM9" s="172"/>
      <c r="NNN9" s="172"/>
      <c r="NNO9" s="172"/>
      <c r="NNP9" s="172"/>
      <c r="NNQ9" s="172"/>
      <c r="NNR9" s="172"/>
      <c r="NNS9" s="172"/>
      <c r="NNT9" s="172"/>
      <c r="NNU9" s="172"/>
      <c r="NNV9" s="172"/>
      <c r="NNW9" s="172"/>
      <c r="NNX9" s="172"/>
      <c r="NNY9" s="172"/>
      <c r="NNZ9" s="172"/>
      <c r="NOA9" s="172"/>
      <c r="NOB9" s="172"/>
      <c r="NOC9" s="172"/>
      <c r="NOD9" s="172"/>
      <c r="NOE9" s="172"/>
      <c r="NOF9" s="172"/>
      <c r="NOG9" s="172"/>
      <c r="NOH9" s="172"/>
      <c r="NOI9" s="172"/>
      <c r="NOJ9" s="172"/>
      <c r="NOK9" s="172"/>
      <c r="NOL9" s="172"/>
      <c r="NOM9" s="172"/>
      <c r="NON9" s="172"/>
      <c r="NOO9" s="172"/>
      <c r="NOP9" s="172"/>
      <c r="NOQ9" s="172"/>
      <c r="NOR9" s="172"/>
      <c r="NOS9" s="172"/>
      <c r="NOT9" s="172"/>
      <c r="NOU9" s="172"/>
      <c r="NOV9" s="172"/>
      <c r="NOW9" s="172"/>
      <c r="NOX9" s="172"/>
      <c r="NOY9" s="172"/>
      <c r="NOZ9" s="172"/>
      <c r="NPA9" s="172"/>
      <c r="NPB9" s="172"/>
      <c r="NPC9" s="172"/>
      <c r="NPD9" s="172"/>
      <c r="NPE9" s="172"/>
      <c r="NPF9" s="172"/>
      <c r="NPG9" s="172"/>
      <c r="NPH9" s="172"/>
      <c r="NPI9" s="172"/>
      <c r="NPJ9" s="172"/>
      <c r="NPK9" s="172"/>
      <c r="NPL9" s="172"/>
      <c r="NPM9" s="172"/>
      <c r="NPN9" s="172"/>
      <c r="NPO9" s="172"/>
      <c r="NPP9" s="172"/>
      <c r="NPQ9" s="172"/>
      <c r="NPR9" s="172"/>
      <c r="NPS9" s="172"/>
      <c r="NPT9" s="172"/>
      <c r="NPU9" s="172"/>
      <c r="NPV9" s="172"/>
      <c r="NPW9" s="172"/>
      <c r="NPX9" s="172"/>
      <c r="NPY9" s="172"/>
      <c r="NPZ9" s="172"/>
      <c r="NQA9" s="172"/>
      <c r="NQB9" s="172"/>
      <c r="NQC9" s="172"/>
      <c r="NQD9" s="172"/>
      <c r="NQE9" s="172"/>
      <c r="NQF9" s="172"/>
      <c r="NQG9" s="172"/>
      <c r="NQH9" s="172"/>
      <c r="NQI9" s="172"/>
      <c r="NQJ9" s="172"/>
      <c r="NQK9" s="172"/>
      <c r="NQL9" s="172"/>
      <c r="NQM9" s="172"/>
      <c r="NQN9" s="172"/>
      <c r="NQO9" s="172"/>
      <c r="NQP9" s="172"/>
      <c r="NQQ9" s="172"/>
      <c r="NQR9" s="172"/>
      <c r="NQS9" s="172"/>
      <c r="NQT9" s="172"/>
      <c r="NQU9" s="172"/>
      <c r="NQV9" s="172"/>
      <c r="NQW9" s="172"/>
      <c r="NQX9" s="172"/>
      <c r="NQY9" s="172"/>
      <c r="NQZ9" s="172"/>
      <c r="NRA9" s="172"/>
      <c r="NRB9" s="172"/>
      <c r="NRC9" s="172"/>
      <c r="NRD9" s="172"/>
      <c r="NRE9" s="172"/>
      <c r="NRF9" s="172"/>
      <c r="NRG9" s="172"/>
      <c r="NRH9" s="172"/>
      <c r="NRI9" s="172"/>
      <c r="NRJ9" s="172"/>
      <c r="NRK9" s="172"/>
      <c r="NRL9" s="172"/>
      <c r="NRM9" s="172"/>
      <c r="NRN9" s="172"/>
      <c r="NRO9" s="172"/>
      <c r="NRP9" s="172"/>
      <c r="NRQ9" s="172"/>
      <c r="NRR9" s="172"/>
      <c r="NRS9" s="172"/>
      <c r="NRT9" s="172"/>
      <c r="NRU9" s="172"/>
      <c r="NRV9" s="172"/>
      <c r="NRW9" s="172"/>
      <c r="NRX9" s="172"/>
      <c r="NRY9" s="172"/>
      <c r="NRZ9" s="172"/>
      <c r="NSA9" s="172"/>
      <c r="NSB9" s="172"/>
      <c r="NSC9" s="172"/>
      <c r="NSD9" s="172"/>
      <c r="NSE9" s="172"/>
      <c r="NSF9" s="172"/>
      <c r="NSG9" s="172"/>
      <c r="NSH9" s="172"/>
      <c r="NSI9" s="172"/>
      <c r="NSJ9" s="172"/>
      <c r="NSK9" s="172"/>
      <c r="NSL9" s="172"/>
      <c r="NSM9" s="172"/>
      <c r="NSN9" s="172"/>
      <c r="NSO9" s="172"/>
      <c r="NSP9" s="172"/>
      <c r="NSQ9" s="172"/>
      <c r="NSR9" s="172"/>
      <c r="NSS9" s="172"/>
      <c r="NST9" s="172"/>
      <c r="NSU9" s="172"/>
      <c r="NSV9" s="172"/>
      <c r="NSW9" s="172"/>
      <c r="NSX9" s="172"/>
      <c r="NSY9" s="172"/>
      <c r="NSZ9" s="172"/>
      <c r="NTA9" s="172"/>
      <c r="NTB9" s="172"/>
      <c r="NTC9" s="172"/>
      <c r="NTD9" s="172"/>
      <c r="NTE9" s="172"/>
      <c r="NTF9" s="172"/>
      <c r="NTG9" s="172"/>
      <c r="NTH9" s="172"/>
      <c r="NTI9" s="172"/>
      <c r="NTJ9" s="172"/>
      <c r="NTK9" s="172"/>
      <c r="NTL9" s="172"/>
      <c r="NTM9" s="172"/>
      <c r="NTN9" s="172"/>
      <c r="NTO9" s="172"/>
      <c r="NTP9" s="172"/>
      <c r="NTQ9" s="172"/>
      <c r="NTR9" s="172"/>
      <c r="NTS9" s="172"/>
      <c r="NTT9" s="172"/>
      <c r="NTU9" s="172"/>
      <c r="NTV9" s="172"/>
      <c r="NTW9" s="172"/>
      <c r="NTX9" s="172"/>
      <c r="NTY9" s="172"/>
      <c r="NTZ9" s="172"/>
      <c r="NUA9" s="172"/>
      <c r="NUB9" s="172"/>
      <c r="NUC9" s="172"/>
      <c r="NUD9" s="172"/>
      <c r="NUE9" s="172"/>
      <c r="NUF9" s="172"/>
      <c r="NUG9" s="172"/>
      <c r="NUH9" s="172"/>
      <c r="NUI9" s="172"/>
      <c r="NUJ9" s="172"/>
      <c r="NUK9" s="172"/>
      <c r="NUL9" s="172"/>
      <c r="NUM9" s="172"/>
      <c r="NUN9" s="172"/>
      <c r="NUO9" s="172"/>
      <c r="NUP9" s="172"/>
      <c r="NUQ9" s="172"/>
      <c r="NUR9" s="172"/>
      <c r="NUS9" s="172"/>
      <c r="NUT9" s="172"/>
      <c r="NUU9" s="172"/>
      <c r="NUV9" s="172"/>
      <c r="NUW9" s="172"/>
      <c r="NUX9" s="172"/>
      <c r="NUY9" s="172"/>
      <c r="NUZ9" s="172"/>
      <c r="NVA9" s="172"/>
      <c r="NVB9" s="172"/>
      <c r="NVC9" s="172"/>
      <c r="NVD9" s="172"/>
      <c r="NVE9" s="172"/>
      <c r="NVF9" s="172"/>
      <c r="NVG9" s="172"/>
      <c r="NVH9" s="172"/>
      <c r="NVI9" s="172"/>
      <c r="NVJ9" s="172"/>
      <c r="NVK9" s="172"/>
      <c r="NVL9" s="172"/>
      <c r="NVM9" s="172"/>
      <c r="NVN9" s="172"/>
      <c r="NVO9" s="172"/>
      <c r="NVP9" s="172"/>
      <c r="NVQ9" s="172"/>
      <c r="NVR9" s="172"/>
      <c r="NVS9" s="172"/>
      <c r="NVT9" s="172"/>
      <c r="NVU9" s="172"/>
      <c r="NVV9" s="172"/>
      <c r="NVW9" s="172"/>
      <c r="NVX9" s="172"/>
      <c r="NVY9" s="172"/>
      <c r="NVZ9" s="172"/>
      <c r="NWA9" s="172"/>
      <c r="NWB9" s="172"/>
      <c r="NWC9" s="172"/>
      <c r="NWD9" s="172"/>
      <c r="NWE9" s="172"/>
      <c r="NWF9" s="172"/>
      <c r="NWG9" s="172"/>
      <c r="NWH9" s="172"/>
      <c r="NWI9" s="172"/>
      <c r="NWJ9" s="172"/>
      <c r="NWK9" s="172"/>
      <c r="NWL9" s="172"/>
      <c r="NWM9" s="172"/>
      <c r="NWN9" s="172"/>
      <c r="NWO9" s="172"/>
      <c r="NWP9" s="172"/>
      <c r="NWQ9" s="172"/>
      <c r="NWR9" s="172"/>
      <c r="NWS9" s="172"/>
      <c r="NWT9" s="172"/>
      <c r="NWU9" s="172"/>
      <c r="NWV9" s="172"/>
      <c r="NWW9" s="172"/>
      <c r="NWX9" s="172"/>
      <c r="NWY9" s="172"/>
      <c r="NWZ9" s="172"/>
      <c r="NXA9" s="172"/>
      <c r="NXB9" s="172"/>
      <c r="NXC9" s="172"/>
      <c r="NXD9" s="172"/>
      <c r="NXE9" s="172"/>
      <c r="NXF9" s="172"/>
      <c r="NXG9" s="172"/>
      <c r="NXH9" s="172"/>
      <c r="NXI9" s="172"/>
      <c r="NXJ9" s="172"/>
      <c r="NXK9" s="172"/>
      <c r="NXL9" s="172"/>
      <c r="NXM9" s="172"/>
      <c r="NXN9" s="172"/>
      <c r="NXO9" s="172"/>
      <c r="NXP9" s="172"/>
      <c r="NXQ9" s="172"/>
      <c r="NXR9" s="172"/>
      <c r="NXS9" s="172"/>
      <c r="NXT9" s="172"/>
      <c r="NXU9" s="172"/>
      <c r="NXV9" s="172"/>
      <c r="NXW9" s="172"/>
      <c r="NXX9" s="172"/>
      <c r="NXY9" s="172"/>
      <c r="NXZ9" s="172"/>
      <c r="NYA9" s="172"/>
      <c r="NYB9" s="172"/>
      <c r="NYC9" s="172"/>
      <c r="NYD9" s="172"/>
      <c r="NYE9" s="172"/>
      <c r="NYF9" s="172"/>
      <c r="NYG9" s="172"/>
      <c r="NYH9" s="172"/>
      <c r="NYI9" s="172"/>
      <c r="NYJ9" s="172"/>
      <c r="NYK9" s="172"/>
      <c r="NYL9" s="172"/>
      <c r="NYM9" s="172"/>
      <c r="NYN9" s="172"/>
      <c r="NYO9" s="172"/>
      <c r="NYP9" s="172"/>
      <c r="NYQ9" s="172"/>
      <c r="NYR9" s="172"/>
      <c r="NYS9" s="172"/>
      <c r="NYT9" s="172"/>
      <c r="NYU9" s="172"/>
      <c r="NYV9" s="172"/>
      <c r="NYW9" s="172"/>
      <c r="NYX9" s="172"/>
      <c r="NYY9" s="172"/>
      <c r="NYZ9" s="172"/>
      <c r="NZA9" s="172"/>
      <c r="NZB9" s="172"/>
      <c r="NZC9" s="172"/>
      <c r="NZD9" s="172"/>
      <c r="NZE9" s="172"/>
      <c r="NZF9" s="172"/>
      <c r="NZG9" s="172"/>
      <c r="NZH9" s="172"/>
      <c r="NZI9" s="172"/>
      <c r="NZJ9" s="172"/>
      <c r="NZK9" s="172"/>
      <c r="NZL9" s="172"/>
      <c r="NZM9" s="172"/>
      <c r="NZN9" s="172"/>
      <c r="NZO9" s="172"/>
      <c r="NZP9" s="172"/>
      <c r="NZQ9" s="172"/>
      <c r="NZR9" s="172"/>
      <c r="NZS9" s="172"/>
      <c r="NZT9" s="172"/>
      <c r="NZU9" s="172"/>
      <c r="NZV9" s="172"/>
      <c r="NZW9" s="172"/>
      <c r="NZX9" s="172"/>
      <c r="NZY9" s="172"/>
      <c r="NZZ9" s="172"/>
      <c r="OAA9" s="172"/>
      <c r="OAB9" s="172"/>
      <c r="OAC9" s="172"/>
      <c r="OAD9" s="172"/>
      <c r="OAE9" s="172"/>
      <c r="OAF9" s="172"/>
      <c r="OAG9" s="172"/>
      <c r="OAH9" s="172"/>
      <c r="OAI9" s="172"/>
      <c r="OAJ9" s="172"/>
      <c r="OAK9" s="172"/>
      <c r="OAL9" s="172"/>
      <c r="OAM9" s="172"/>
      <c r="OAN9" s="172"/>
      <c r="OAO9" s="172"/>
      <c r="OAP9" s="172"/>
      <c r="OAQ9" s="172"/>
      <c r="OAR9" s="172"/>
      <c r="OAS9" s="172"/>
      <c r="OAT9" s="172"/>
      <c r="OAU9" s="172"/>
      <c r="OAV9" s="172"/>
      <c r="OAW9" s="172"/>
      <c r="OAX9" s="172"/>
      <c r="OAY9" s="172"/>
      <c r="OAZ9" s="172"/>
      <c r="OBA9" s="172"/>
      <c r="OBB9" s="172"/>
      <c r="OBC9" s="172"/>
      <c r="OBD9" s="172"/>
      <c r="OBE9" s="172"/>
      <c r="OBF9" s="172"/>
      <c r="OBG9" s="172"/>
      <c r="OBH9" s="172"/>
      <c r="OBI9" s="172"/>
      <c r="OBJ9" s="172"/>
      <c r="OBK9" s="172"/>
      <c r="OBL9" s="172"/>
      <c r="OBM9" s="172"/>
      <c r="OBN9" s="172"/>
      <c r="OBO9" s="172"/>
      <c r="OBP9" s="172"/>
      <c r="OBQ9" s="172"/>
      <c r="OBR9" s="172"/>
      <c r="OBS9" s="172"/>
      <c r="OBT9" s="172"/>
      <c r="OBU9" s="172"/>
      <c r="OBV9" s="172"/>
      <c r="OBW9" s="172"/>
      <c r="OBX9" s="172"/>
      <c r="OBY9" s="172"/>
      <c r="OBZ9" s="172"/>
      <c r="OCA9" s="172"/>
      <c r="OCB9" s="172"/>
      <c r="OCC9" s="172"/>
      <c r="OCD9" s="172"/>
      <c r="OCE9" s="172"/>
      <c r="OCF9" s="172"/>
      <c r="OCG9" s="172"/>
      <c r="OCH9" s="172"/>
      <c r="OCI9" s="172"/>
      <c r="OCJ9" s="172"/>
      <c r="OCK9" s="172"/>
      <c r="OCL9" s="172"/>
      <c r="OCM9" s="172"/>
      <c r="OCN9" s="172"/>
      <c r="OCO9" s="172"/>
      <c r="OCP9" s="172"/>
      <c r="OCQ9" s="172"/>
      <c r="OCR9" s="172"/>
      <c r="OCS9" s="172"/>
      <c r="OCT9" s="172"/>
      <c r="OCU9" s="172"/>
      <c r="OCV9" s="172"/>
      <c r="OCW9" s="172"/>
      <c r="OCX9" s="172"/>
      <c r="OCY9" s="172"/>
      <c r="OCZ9" s="172"/>
      <c r="ODA9" s="172"/>
      <c r="ODB9" s="172"/>
      <c r="ODC9" s="172"/>
      <c r="ODD9" s="172"/>
      <c r="ODE9" s="172"/>
      <c r="ODF9" s="172"/>
      <c r="ODG9" s="172"/>
      <c r="ODH9" s="172"/>
      <c r="ODI9" s="172"/>
      <c r="ODJ9" s="172"/>
      <c r="ODK9" s="172"/>
      <c r="ODL9" s="172"/>
      <c r="ODM9" s="172"/>
      <c r="ODN9" s="172"/>
      <c r="ODO9" s="172"/>
      <c r="ODP9" s="172"/>
      <c r="ODQ9" s="172"/>
      <c r="ODR9" s="172"/>
      <c r="ODS9" s="172"/>
      <c r="ODT9" s="172"/>
      <c r="ODU9" s="172"/>
      <c r="ODV9" s="172"/>
      <c r="ODW9" s="172"/>
      <c r="ODX9" s="172"/>
      <c r="ODY9" s="172"/>
      <c r="ODZ9" s="172"/>
      <c r="OEA9" s="172"/>
      <c r="OEB9" s="172"/>
      <c r="OEC9" s="172"/>
      <c r="OED9" s="172"/>
      <c r="OEE9" s="172"/>
      <c r="OEF9" s="172"/>
      <c r="OEG9" s="172"/>
      <c r="OEH9" s="172"/>
      <c r="OEI9" s="172"/>
      <c r="OEJ9" s="172"/>
      <c r="OEK9" s="172"/>
      <c r="OEL9" s="172"/>
      <c r="OEM9" s="172"/>
      <c r="OEN9" s="172"/>
      <c r="OEO9" s="172"/>
      <c r="OEP9" s="172"/>
      <c r="OEQ9" s="172"/>
      <c r="OER9" s="172"/>
      <c r="OES9" s="172"/>
      <c r="OET9" s="172"/>
      <c r="OEU9" s="172"/>
      <c r="OEV9" s="172"/>
      <c r="OEW9" s="172"/>
      <c r="OEX9" s="172"/>
      <c r="OEY9" s="172"/>
      <c r="OEZ9" s="172"/>
      <c r="OFA9" s="172"/>
      <c r="OFB9" s="172"/>
      <c r="OFC9" s="172"/>
      <c r="OFD9" s="172"/>
      <c r="OFE9" s="172"/>
      <c r="OFF9" s="172"/>
      <c r="OFG9" s="172"/>
      <c r="OFH9" s="172"/>
      <c r="OFI9" s="172"/>
      <c r="OFJ9" s="172"/>
      <c r="OFK9" s="172"/>
      <c r="OFL9" s="172"/>
      <c r="OFM9" s="172"/>
      <c r="OFN9" s="172"/>
      <c r="OFO9" s="172"/>
      <c r="OFP9" s="172"/>
      <c r="OFQ9" s="172"/>
      <c r="OFR9" s="172"/>
      <c r="OFS9" s="172"/>
      <c r="OFT9" s="172"/>
      <c r="OFU9" s="172"/>
      <c r="OFV9" s="172"/>
      <c r="OFW9" s="172"/>
      <c r="OFX9" s="172"/>
      <c r="OFY9" s="172"/>
      <c r="OFZ9" s="172"/>
      <c r="OGA9" s="172"/>
      <c r="OGB9" s="172"/>
      <c r="OGC9" s="172"/>
      <c r="OGD9" s="172"/>
      <c r="OGE9" s="172"/>
      <c r="OGF9" s="172"/>
      <c r="OGG9" s="172"/>
      <c r="OGH9" s="172"/>
      <c r="OGI9" s="172"/>
      <c r="OGJ9" s="172"/>
      <c r="OGK9" s="172"/>
      <c r="OGL9" s="172"/>
      <c r="OGM9" s="172"/>
      <c r="OGN9" s="172"/>
      <c r="OGO9" s="172"/>
      <c r="OGP9" s="172"/>
      <c r="OGQ9" s="172"/>
      <c r="OGR9" s="172"/>
      <c r="OGS9" s="172"/>
      <c r="OGT9" s="172"/>
      <c r="OGU9" s="172"/>
      <c r="OGV9" s="172"/>
      <c r="OGW9" s="172"/>
      <c r="OGX9" s="172"/>
      <c r="OGY9" s="172"/>
      <c r="OGZ9" s="172"/>
      <c r="OHA9" s="172"/>
      <c r="OHB9" s="172"/>
      <c r="OHC9" s="172"/>
      <c r="OHD9" s="172"/>
      <c r="OHE9" s="172"/>
      <c r="OHF9" s="172"/>
      <c r="OHG9" s="172"/>
      <c r="OHH9" s="172"/>
      <c r="OHI9" s="172"/>
      <c r="OHJ9" s="172"/>
      <c r="OHK9" s="172"/>
      <c r="OHL9" s="172"/>
      <c r="OHM9" s="172"/>
      <c r="OHN9" s="172"/>
      <c r="OHO9" s="172"/>
      <c r="OHP9" s="172"/>
      <c r="OHQ9" s="172"/>
      <c r="OHR9" s="172"/>
      <c r="OHS9" s="172"/>
      <c r="OHT9" s="172"/>
      <c r="OHU9" s="172"/>
      <c r="OHV9" s="172"/>
      <c r="OHW9" s="172"/>
      <c r="OHX9" s="172"/>
      <c r="OHY9" s="172"/>
      <c r="OHZ9" s="172"/>
      <c r="OIA9" s="172"/>
      <c r="OIB9" s="172"/>
      <c r="OIC9" s="172"/>
      <c r="OID9" s="172"/>
      <c r="OIE9" s="172"/>
      <c r="OIF9" s="172"/>
      <c r="OIG9" s="172"/>
      <c r="OIH9" s="172"/>
      <c r="OII9" s="172"/>
      <c r="OIJ9" s="172"/>
      <c r="OIK9" s="172"/>
      <c r="OIL9" s="172"/>
      <c r="OIM9" s="172"/>
      <c r="OIN9" s="172"/>
      <c r="OIO9" s="172"/>
      <c r="OIP9" s="172"/>
      <c r="OIQ9" s="172"/>
      <c r="OIR9" s="172"/>
      <c r="OIS9" s="172"/>
      <c r="OIT9" s="172"/>
      <c r="OIU9" s="172"/>
      <c r="OIV9" s="172"/>
      <c r="OIW9" s="172"/>
      <c r="OIX9" s="172"/>
      <c r="OIY9" s="172"/>
      <c r="OIZ9" s="172"/>
      <c r="OJA9" s="172"/>
      <c r="OJB9" s="172"/>
      <c r="OJC9" s="172"/>
      <c r="OJD9" s="172"/>
      <c r="OJE9" s="172"/>
      <c r="OJF9" s="172"/>
      <c r="OJG9" s="172"/>
      <c r="OJH9" s="172"/>
      <c r="OJI9" s="172"/>
      <c r="OJJ9" s="172"/>
      <c r="OJK9" s="172"/>
      <c r="OJL9" s="172"/>
      <c r="OJM9" s="172"/>
      <c r="OJN9" s="172"/>
      <c r="OJO9" s="172"/>
      <c r="OJP9" s="172"/>
      <c r="OJQ9" s="172"/>
      <c r="OJR9" s="172"/>
      <c r="OJS9" s="172"/>
      <c r="OJT9" s="172"/>
      <c r="OJU9" s="172"/>
      <c r="OJV9" s="172"/>
      <c r="OJW9" s="172"/>
      <c r="OJX9" s="172"/>
      <c r="OJY9" s="172"/>
      <c r="OJZ9" s="172"/>
      <c r="OKA9" s="172"/>
      <c r="OKB9" s="172"/>
      <c r="OKC9" s="172"/>
      <c r="OKD9" s="172"/>
      <c r="OKE9" s="172"/>
      <c r="OKF9" s="172"/>
      <c r="OKG9" s="172"/>
      <c r="OKH9" s="172"/>
      <c r="OKI9" s="172"/>
      <c r="OKJ9" s="172"/>
      <c r="OKK9" s="172"/>
      <c r="OKL9" s="172"/>
      <c r="OKM9" s="172"/>
      <c r="OKN9" s="172"/>
      <c r="OKO9" s="172"/>
      <c r="OKP9" s="172"/>
      <c r="OKQ9" s="172"/>
      <c r="OKR9" s="172"/>
      <c r="OKS9" s="172"/>
      <c r="OKT9" s="172"/>
      <c r="OKU9" s="172"/>
      <c r="OKV9" s="172"/>
      <c r="OKW9" s="172"/>
      <c r="OKX9" s="172"/>
      <c r="OKY9" s="172"/>
      <c r="OKZ9" s="172"/>
      <c r="OLA9" s="172"/>
      <c r="OLB9" s="172"/>
      <c r="OLC9" s="172"/>
      <c r="OLD9" s="172"/>
      <c r="OLE9" s="172"/>
      <c r="OLF9" s="172"/>
      <c r="OLG9" s="172"/>
      <c r="OLH9" s="172"/>
      <c r="OLI9" s="172"/>
      <c r="OLJ9" s="172"/>
      <c r="OLK9" s="172"/>
      <c r="OLL9" s="172"/>
      <c r="OLM9" s="172"/>
      <c r="OLN9" s="172"/>
      <c r="OLO9" s="172"/>
      <c r="OLP9" s="172"/>
      <c r="OLQ9" s="172"/>
      <c r="OLR9" s="172"/>
      <c r="OLS9" s="172"/>
      <c r="OLT9" s="172"/>
      <c r="OLU9" s="172"/>
      <c r="OLV9" s="172"/>
      <c r="OLW9" s="172"/>
      <c r="OLX9" s="172"/>
      <c r="OLY9" s="172"/>
      <c r="OLZ9" s="172"/>
      <c r="OMA9" s="172"/>
      <c r="OMB9" s="172"/>
      <c r="OMC9" s="172"/>
      <c r="OMD9" s="172"/>
      <c r="OME9" s="172"/>
      <c r="OMF9" s="172"/>
      <c r="OMG9" s="172"/>
      <c r="OMH9" s="172"/>
      <c r="OMI9" s="172"/>
      <c r="OMJ9" s="172"/>
      <c r="OMK9" s="172"/>
      <c r="OML9" s="172"/>
      <c r="OMM9" s="172"/>
      <c r="OMN9" s="172"/>
      <c r="OMO9" s="172"/>
      <c r="OMP9" s="172"/>
      <c r="OMQ9" s="172"/>
      <c r="OMR9" s="172"/>
      <c r="OMS9" s="172"/>
      <c r="OMT9" s="172"/>
      <c r="OMU9" s="172"/>
      <c r="OMV9" s="172"/>
      <c r="OMW9" s="172"/>
      <c r="OMX9" s="172"/>
      <c r="OMY9" s="172"/>
      <c r="OMZ9" s="172"/>
      <c r="ONA9" s="172"/>
      <c r="ONB9" s="172"/>
      <c r="ONC9" s="172"/>
      <c r="OND9" s="172"/>
      <c r="ONE9" s="172"/>
      <c r="ONF9" s="172"/>
      <c r="ONG9" s="172"/>
      <c r="ONH9" s="172"/>
      <c r="ONI9" s="172"/>
      <c r="ONJ9" s="172"/>
      <c r="ONK9" s="172"/>
      <c r="ONL9" s="172"/>
      <c r="ONM9" s="172"/>
      <c r="ONN9" s="172"/>
      <c r="ONO9" s="172"/>
      <c r="ONP9" s="172"/>
      <c r="ONQ9" s="172"/>
      <c r="ONR9" s="172"/>
      <c r="ONS9" s="172"/>
      <c r="ONT9" s="172"/>
      <c r="ONU9" s="172"/>
      <c r="ONV9" s="172"/>
      <c r="ONW9" s="172"/>
      <c r="ONX9" s="172"/>
      <c r="ONY9" s="172"/>
      <c r="ONZ9" s="172"/>
      <c r="OOA9" s="172"/>
      <c r="OOB9" s="172"/>
      <c r="OOC9" s="172"/>
      <c r="OOD9" s="172"/>
      <c r="OOE9" s="172"/>
      <c r="OOF9" s="172"/>
      <c r="OOG9" s="172"/>
      <c r="OOH9" s="172"/>
      <c r="OOI9" s="172"/>
      <c r="OOJ9" s="172"/>
      <c r="OOK9" s="172"/>
      <c r="OOL9" s="172"/>
      <c r="OOM9" s="172"/>
      <c r="OON9" s="172"/>
      <c r="OOO9" s="172"/>
      <c r="OOP9" s="172"/>
      <c r="OOQ9" s="172"/>
      <c r="OOR9" s="172"/>
      <c r="OOS9" s="172"/>
      <c r="OOT9" s="172"/>
      <c r="OOU9" s="172"/>
      <c r="OOV9" s="172"/>
      <c r="OOW9" s="172"/>
      <c r="OOX9" s="172"/>
      <c r="OOY9" s="172"/>
      <c r="OOZ9" s="172"/>
      <c r="OPA9" s="172"/>
      <c r="OPB9" s="172"/>
      <c r="OPC9" s="172"/>
      <c r="OPD9" s="172"/>
      <c r="OPE9" s="172"/>
      <c r="OPF9" s="172"/>
      <c r="OPG9" s="172"/>
      <c r="OPH9" s="172"/>
      <c r="OPI9" s="172"/>
      <c r="OPJ9" s="172"/>
      <c r="OPK9" s="172"/>
      <c r="OPL9" s="172"/>
      <c r="OPM9" s="172"/>
      <c r="OPN9" s="172"/>
      <c r="OPO9" s="172"/>
      <c r="OPP9" s="172"/>
      <c r="OPQ9" s="172"/>
      <c r="OPR9" s="172"/>
      <c r="OPS9" s="172"/>
      <c r="OPT9" s="172"/>
      <c r="OPU9" s="172"/>
      <c r="OPV9" s="172"/>
      <c r="OPW9" s="172"/>
      <c r="OPX9" s="172"/>
      <c r="OPY9" s="172"/>
      <c r="OPZ9" s="172"/>
      <c r="OQA9" s="172"/>
      <c r="OQB9" s="172"/>
      <c r="OQC9" s="172"/>
      <c r="OQD9" s="172"/>
      <c r="OQE9" s="172"/>
      <c r="OQF9" s="172"/>
      <c r="OQG9" s="172"/>
      <c r="OQH9" s="172"/>
      <c r="OQI9" s="172"/>
      <c r="OQJ9" s="172"/>
      <c r="OQK9" s="172"/>
      <c r="OQL9" s="172"/>
      <c r="OQM9" s="172"/>
      <c r="OQN9" s="172"/>
      <c r="OQO9" s="172"/>
      <c r="OQP9" s="172"/>
      <c r="OQQ9" s="172"/>
      <c r="OQR9" s="172"/>
      <c r="OQS9" s="172"/>
      <c r="OQT9" s="172"/>
      <c r="OQU9" s="172"/>
      <c r="OQV9" s="172"/>
      <c r="OQW9" s="172"/>
      <c r="OQX9" s="172"/>
      <c r="OQY9" s="172"/>
      <c r="OQZ9" s="172"/>
      <c r="ORA9" s="172"/>
      <c r="ORB9" s="172"/>
      <c r="ORC9" s="172"/>
      <c r="ORD9" s="172"/>
      <c r="ORE9" s="172"/>
      <c r="ORF9" s="172"/>
      <c r="ORG9" s="172"/>
      <c r="ORH9" s="172"/>
      <c r="ORI9" s="172"/>
      <c r="ORJ9" s="172"/>
      <c r="ORK9" s="172"/>
      <c r="ORL9" s="172"/>
      <c r="ORM9" s="172"/>
      <c r="ORN9" s="172"/>
      <c r="ORO9" s="172"/>
      <c r="ORP9" s="172"/>
      <c r="ORQ9" s="172"/>
      <c r="ORR9" s="172"/>
      <c r="ORS9" s="172"/>
      <c r="ORT9" s="172"/>
      <c r="ORU9" s="172"/>
      <c r="ORV9" s="172"/>
      <c r="ORW9" s="172"/>
      <c r="ORX9" s="172"/>
      <c r="ORY9" s="172"/>
      <c r="ORZ9" s="172"/>
      <c r="OSA9" s="172"/>
      <c r="OSB9" s="172"/>
      <c r="OSC9" s="172"/>
      <c r="OSD9" s="172"/>
      <c r="OSE9" s="172"/>
      <c r="OSF9" s="172"/>
      <c r="OSG9" s="172"/>
      <c r="OSH9" s="172"/>
      <c r="OSI9" s="172"/>
      <c r="OSJ9" s="172"/>
      <c r="OSK9" s="172"/>
      <c r="OSL9" s="172"/>
      <c r="OSM9" s="172"/>
      <c r="OSN9" s="172"/>
      <c r="OSO9" s="172"/>
      <c r="OSP9" s="172"/>
      <c r="OSQ9" s="172"/>
      <c r="OSR9" s="172"/>
      <c r="OSS9" s="172"/>
      <c r="OST9" s="172"/>
      <c r="OSU9" s="172"/>
      <c r="OSV9" s="172"/>
      <c r="OSW9" s="172"/>
      <c r="OSX9" s="172"/>
      <c r="OSY9" s="172"/>
      <c r="OSZ9" s="172"/>
      <c r="OTA9" s="172"/>
      <c r="OTB9" s="172"/>
      <c r="OTC9" s="172"/>
      <c r="OTD9" s="172"/>
      <c r="OTE9" s="172"/>
      <c r="OTF9" s="172"/>
      <c r="OTG9" s="172"/>
      <c r="OTH9" s="172"/>
      <c r="OTI9" s="172"/>
      <c r="OTJ9" s="172"/>
      <c r="OTK9" s="172"/>
      <c r="OTL9" s="172"/>
      <c r="OTM9" s="172"/>
      <c r="OTN9" s="172"/>
      <c r="OTO9" s="172"/>
      <c r="OTP9" s="172"/>
      <c r="OTQ9" s="172"/>
      <c r="OTR9" s="172"/>
      <c r="OTS9" s="172"/>
      <c r="OTT9" s="172"/>
      <c r="OTU9" s="172"/>
      <c r="OTV9" s="172"/>
      <c r="OTW9" s="172"/>
      <c r="OTX9" s="172"/>
      <c r="OTY9" s="172"/>
      <c r="OTZ9" s="172"/>
      <c r="OUA9" s="172"/>
      <c r="OUB9" s="172"/>
      <c r="OUC9" s="172"/>
      <c r="OUD9" s="172"/>
      <c r="OUE9" s="172"/>
      <c r="OUF9" s="172"/>
      <c r="OUG9" s="172"/>
      <c r="OUH9" s="172"/>
      <c r="OUI9" s="172"/>
      <c r="OUJ9" s="172"/>
      <c r="OUK9" s="172"/>
      <c r="OUL9" s="172"/>
      <c r="OUM9" s="172"/>
      <c r="OUN9" s="172"/>
      <c r="OUO9" s="172"/>
      <c r="OUP9" s="172"/>
      <c r="OUQ9" s="172"/>
      <c r="OUR9" s="172"/>
      <c r="OUS9" s="172"/>
      <c r="OUT9" s="172"/>
      <c r="OUU9" s="172"/>
      <c r="OUV9" s="172"/>
      <c r="OUW9" s="172"/>
      <c r="OUX9" s="172"/>
      <c r="OUY9" s="172"/>
      <c r="OUZ9" s="172"/>
      <c r="OVA9" s="172"/>
      <c r="OVB9" s="172"/>
      <c r="OVC9" s="172"/>
      <c r="OVD9" s="172"/>
      <c r="OVE9" s="172"/>
      <c r="OVF9" s="172"/>
      <c r="OVG9" s="172"/>
      <c r="OVH9" s="172"/>
      <c r="OVI9" s="172"/>
      <c r="OVJ9" s="172"/>
      <c r="OVK9" s="172"/>
      <c r="OVL9" s="172"/>
      <c r="OVM9" s="172"/>
      <c r="OVN9" s="172"/>
      <c r="OVO9" s="172"/>
      <c r="OVP9" s="172"/>
      <c r="OVQ9" s="172"/>
      <c r="OVR9" s="172"/>
      <c r="OVS9" s="172"/>
      <c r="OVT9" s="172"/>
      <c r="OVU9" s="172"/>
      <c r="OVV9" s="172"/>
      <c r="OVW9" s="172"/>
      <c r="OVX9" s="172"/>
      <c r="OVY9" s="172"/>
      <c r="OVZ9" s="172"/>
      <c r="OWA9" s="172"/>
      <c r="OWB9" s="172"/>
      <c r="OWC9" s="172"/>
      <c r="OWD9" s="172"/>
      <c r="OWE9" s="172"/>
      <c r="OWF9" s="172"/>
      <c r="OWG9" s="172"/>
      <c r="OWH9" s="172"/>
      <c r="OWI9" s="172"/>
      <c r="OWJ9" s="172"/>
      <c r="OWK9" s="172"/>
      <c r="OWL9" s="172"/>
      <c r="OWM9" s="172"/>
      <c r="OWN9" s="172"/>
      <c r="OWO9" s="172"/>
      <c r="OWP9" s="172"/>
      <c r="OWQ9" s="172"/>
      <c r="OWR9" s="172"/>
      <c r="OWS9" s="172"/>
      <c r="OWT9" s="172"/>
      <c r="OWU9" s="172"/>
      <c r="OWV9" s="172"/>
      <c r="OWW9" s="172"/>
      <c r="OWX9" s="172"/>
      <c r="OWY9" s="172"/>
      <c r="OWZ9" s="172"/>
      <c r="OXA9" s="172"/>
      <c r="OXB9" s="172"/>
      <c r="OXC9" s="172"/>
      <c r="OXD9" s="172"/>
      <c r="OXE9" s="172"/>
      <c r="OXF9" s="172"/>
      <c r="OXG9" s="172"/>
      <c r="OXH9" s="172"/>
      <c r="OXI9" s="172"/>
      <c r="OXJ9" s="172"/>
      <c r="OXK9" s="172"/>
      <c r="OXL9" s="172"/>
      <c r="OXM9" s="172"/>
      <c r="OXN9" s="172"/>
      <c r="OXO9" s="172"/>
      <c r="OXP9" s="172"/>
      <c r="OXQ9" s="172"/>
      <c r="OXR9" s="172"/>
      <c r="OXS9" s="172"/>
      <c r="OXT9" s="172"/>
      <c r="OXU9" s="172"/>
      <c r="OXV9" s="172"/>
      <c r="OXW9" s="172"/>
      <c r="OXX9" s="172"/>
      <c r="OXY9" s="172"/>
      <c r="OXZ9" s="172"/>
      <c r="OYA9" s="172"/>
      <c r="OYB9" s="172"/>
      <c r="OYC9" s="172"/>
      <c r="OYD9" s="172"/>
      <c r="OYE9" s="172"/>
      <c r="OYF9" s="172"/>
      <c r="OYG9" s="172"/>
      <c r="OYH9" s="172"/>
      <c r="OYI9" s="172"/>
      <c r="OYJ9" s="172"/>
      <c r="OYK9" s="172"/>
      <c r="OYL9" s="172"/>
      <c r="OYM9" s="172"/>
      <c r="OYN9" s="172"/>
      <c r="OYO9" s="172"/>
      <c r="OYP9" s="172"/>
      <c r="OYQ9" s="172"/>
      <c r="OYR9" s="172"/>
      <c r="OYS9" s="172"/>
      <c r="OYT9" s="172"/>
      <c r="OYU9" s="172"/>
      <c r="OYV9" s="172"/>
      <c r="OYW9" s="172"/>
      <c r="OYX9" s="172"/>
      <c r="OYY9" s="172"/>
      <c r="OYZ9" s="172"/>
      <c r="OZA9" s="172"/>
      <c r="OZB9" s="172"/>
      <c r="OZC9" s="172"/>
      <c r="OZD9" s="172"/>
      <c r="OZE9" s="172"/>
      <c r="OZF9" s="172"/>
      <c r="OZG9" s="172"/>
      <c r="OZH9" s="172"/>
      <c r="OZI9" s="172"/>
      <c r="OZJ9" s="172"/>
      <c r="OZK9" s="172"/>
      <c r="OZL9" s="172"/>
      <c r="OZM9" s="172"/>
      <c r="OZN9" s="172"/>
      <c r="OZO9" s="172"/>
      <c r="OZP9" s="172"/>
      <c r="OZQ9" s="172"/>
      <c r="OZR9" s="172"/>
      <c r="OZS9" s="172"/>
      <c r="OZT9" s="172"/>
      <c r="OZU9" s="172"/>
      <c r="OZV9" s="172"/>
      <c r="OZW9" s="172"/>
      <c r="OZX9" s="172"/>
      <c r="OZY9" s="172"/>
      <c r="OZZ9" s="172"/>
      <c r="PAA9" s="172"/>
      <c r="PAB9" s="172"/>
      <c r="PAC9" s="172"/>
      <c r="PAD9" s="172"/>
      <c r="PAE9" s="172"/>
      <c r="PAF9" s="172"/>
      <c r="PAG9" s="172"/>
      <c r="PAH9" s="172"/>
      <c r="PAI9" s="172"/>
      <c r="PAJ9" s="172"/>
      <c r="PAK9" s="172"/>
      <c r="PAL9" s="172"/>
      <c r="PAM9" s="172"/>
      <c r="PAN9" s="172"/>
      <c r="PAO9" s="172"/>
      <c r="PAP9" s="172"/>
      <c r="PAQ9" s="172"/>
      <c r="PAR9" s="172"/>
      <c r="PAS9" s="172"/>
      <c r="PAT9" s="172"/>
      <c r="PAU9" s="172"/>
      <c r="PAV9" s="172"/>
      <c r="PAW9" s="172"/>
      <c r="PAX9" s="172"/>
      <c r="PAY9" s="172"/>
      <c r="PAZ9" s="172"/>
      <c r="PBA9" s="172"/>
      <c r="PBB9" s="172"/>
      <c r="PBC9" s="172"/>
      <c r="PBD9" s="172"/>
      <c r="PBE9" s="172"/>
      <c r="PBF9" s="172"/>
      <c r="PBG9" s="172"/>
      <c r="PBH9" s="172"/>
      <c r="PBI9" s="172"/>
      <c r="PBJ9" s="172"/>
      <c r="PBK9" s="172"/>
      <c r="PBL9" s="172"/>
      <c r="PBM9" s="172"/>
      <c r="PBN9" s="172"/>
      <c r="PBO9" s="172"/>
      <c r="PBP9" s="172"/>
      <c r="PBQ9" s="172"/>
      <c r="PBR9" s="172"/>
      <c r="PBS9" s="172"/>
      <c r="PBT9" s="172"/>
      <c r="PBU9" s="172"/>
      <c r="PBV9" s="172"/>
      <c r="PBW9" s="172"/>
      <c r="PBX9" s="172"/>
      <c r="PBY9" s="172"/>
      <c r="PBZ9" s="172"/>
      <c r="PCA9" s="172"/>
      <c r="PCB9" s="172"/>
      <c r="PCC9" s="172"/>
      <c r="PCD9" s="172"/>
      <c r="PCE9" s="172"/>
      <c r="PCF9" s="172"/>
      <c r="PCG9" s="172"/>
      <c r="PCH9" s="172"/>
      <c r="PCI9" s="172"/>
      <c r="PCJ9" s="172"/>
      <c r="PCK9" s="172"/>
      <c r="PCL9" s="172"/>
      <c r="PCM9" s="172"/>
      <c r="PCN9" s="172"/>
      <c r="PCO9" s="172"/>
      <c r="PCP9" s="172"/>
      <c r="PCQ9" s="172"/>
      <c r="PCR9" s="172"/>
      <c r="PCS9" s="172"/>
      <c r="PCT9" s="172"/>
      <c r="PCU9" s="172"/>
      <c r="PCV9" s="172"/>
      <c r="PCW9" s="172"/>
      <c r="PCX9" s="172"/>
      <c r="PCY9" s="172"/>
      <c r="PCZ9" s="172"/>
      <c r="PDA9" s="172"/>
      <c r="PDB9" s="172"/>
      <c r="PDC9" s="172"/>
      <c r="PDD9" s="172"/>
      <c r="PDE9" s="172"/>
      <c r="PDF9" s="172"/>
      <c r="PDG9" s="172"/>
      <c r="PDH9" s="172"/>
      <c r="PDI9" s="172"/>
      <c r="PDJ9" s="172"/>
      <c r="PDK9" s="172"/>
      <c r="PDL9" s="172"/>
      <c r="PDM9" s="172"/>
      <c r="PDN9" s="172"/>
      <c r="PDO9" s="172"/>
      <c r="PDP9" s="172"/>
      <c r="PDQ9" s="172"/>
      <c r="PDR9" s="172"/>
      <c r="PDS9" s="172"/>
      <c r="PDT9" s="172"/>
      <c r="PDU9" s="172"/>
      <c r="PDV9" s="172"/>
      <c r="PDW9" s="172"/>
      <c r="PDX9" s="172"/>
      <c r="PDY9" s="172"/>
      <c r="PDZ9" s="172"/>
      <c r="PEA9" s="172"/>
      <c r="PEB9" s="172"/>
      <c r="PEC9" s="172"/>
      <c r="PED9" s="172"/>
      <c r="PEE9" s="172"/>
      <c r="PEF9" s="172"/>
      <c r="PEG9" s="172"/>
      <c r="PEH9" s="172"/>
      <c r="PEI9" s="172"/>
      <c r="PEJ9" s="172"/>
      <c r="PEK9" s="172"/>
      <c r="PEL9" s="172"/>
      <c r="PEM9" s="172"/>
      <c r="PEN9" s="172"/>
      <c r="PEO9" s="172"/>
      <c r="PEP9" s="172"/>
      <c r="PEQ9" s="172"/>
      <c r="PER9" s="172"/>
      <c r="PES9" s="172"/>
      <c r="PET9" s="172"/>
      <c r="PEU9" s="172"/>
      <c r="PEV9" s="172"/>
      <c r="PEW9" s="172"/>
      <c r="PEX9" s="172"/>
      <c r="PEY9" s="172"/>
      <c r="PEZ9" s="172"/>
      <c r="PFA9" s="172"/>
      <c r="PFB9" s="172"/>
      <c r="PFC9" s="172"/>
      <c r="PFD9" s="172"/>
      <c r="PFE9" s="172"/>
      <c r="PFF9" s="172"/>
      <c r="PFG9" s="172"/>
      <c r="PFH9" s="172"/>
      <c r="PFI9" s="172"/>
      <c r="PFJ9" s="172"/>
      <c r="PFK9" s="172"/>
      <c r="PFL9" s="172"/>
      <c r="PFM9" s="172"/>
      <c r="PFN9" s="172"/>
      <c r="PFO9" s="172"/>
      <c r="PFP9" s="172"/>
      <c r="PFQ9" s="172"/>
      <c r="PFR9" s="172"/>
      <c r="PFS9" s="172"/>
      <c r="PFT9" s="172"/>
      <c r="PFU9" s="172"/>
      <c r="PFV9" s="172"/>
      <c r="PFW9" s="172"/>
      <c r="PFX9" s="172"/>
      <c r="PFY9" s="172"/>
      <c r="PFZ9" s="172"/>
      <c r="PGA9" s="172"/>
      <c r="PGB9" s="172"/>
      <c r="PGC9" s="172"/>
      <c r="PGD9" s="172"/>
      <c r="PGE9" s="172"/>
      <c r="PGF9" s="172"/>
      <c r="PGG9" s="172"/>
      <c r="PGH9" s="172"/>
      <c r="PGI9" s="172"/>
      <c r="PGJ9" s="172"/>
      <c r="PGK9" s="172"/>
      <c r="PGL9" s="172"/>
      <c r="PGM9" s="172"/>
      <c r="PGN9" s="172"/>
      <c r="PGO9" s="172"/>
      <c r="PGP9" s="172"/>
      <c r="PGQ9" s="172"/>
      <c r="PGR9" s="172"/>
      <c r="PGS9" s="172"/>
      <c r="PGT9" s="172"/>
      <c r="PGU9" s="172"/>
      <c r="PGV9" s="172"/>
      <c r="PGW9" s="172"/>
      <c r="PGX9" s="172"/>
      <c r="PGY9" s="172"/>
      <c r="PGZ9" s="172"/>
      <c r="PHA9" s="172"/>
      <c r="PHB9" s="172"/>
      <c r="PHC9" s="172"/>
      <c r="PHD9" s="172"/>
      <c r="PHE9" s="172"/>
      <c r="PHF9" s="172"/>
      <c r="PHG9" s="172"/>
      <c r="PHH9" s="172"/>
      <c r="PHI9" s="172"/>
      <c r="PHJ9" s="172"/>
      <c r="PHK9" s="172"/>
      <c r="PHL9" s="172"/>
      <c r="PHM9" s="172"/>
      <c r="PHN9" s="172"/>
      <c r="PHO9" s="172"/>
      <c r="PHP9" s="172"/>
      <c r="PHQ9" s="172"/>
      <c r="PHR9" s="172"/>
      <c r="PHS9" s="172"/>
      <c r="PHT9" s="172"/>
      <c r="PHU9" s="172"/>
      <c r="PHV9" s="172"/>
      <c r="PHW9" s="172"/>
      <c r="PHX9" s="172"/>
      <c r="PHY9" s="172"/>
      <c r="PHZ9" s="172"/>
      <c r="PIA9" s="172"/>
      <c r="PIB9" s="172"/>
      <c r="PIC9" s="172"/>
      <c r="PID9" s="172"/>
      <c r="PIE9" s="172"/>
      <c r="PIF9" s="172"/>
      <c r="PIG9" s="172"/>
      <c r="PIH9" s="172"/>
      <c r="PII9" s="172"/>
      <c r="PIJ9" s="172"/>
      <c r="PIK9" s="172"/>
      <c r="PIL9" s="172"/>
      <c r="PIM9" s="172"/>
      <c r="PIN9" s="172"/>
      <c r="PIO9" s="172"/>
      <c r="PIP9" s="172"/>
      <c r="PIQ9" s="172"/>
      <c r="PIR9" s="172"/>
      <c r="PIS9" s="172"/>
      <c r="PIT9" s="172"/>
      <c r="PIU9" s="172"/>
      <c r="PIV9" s="172"/>
      <c r="PIW9" s="172"/>
      <c r="PIX9" s="172"/>
      <c r="PIY9" s="172"/>
      <c r="PIZ9" s="172"/>
      <c r="PJA9" s="172"/>
      <c r="PJB9" s="172"/>
      <c r="PJC9" s="172"/>
      <c r="PJD9" s="172"/>
      <c r="PJE9" s="172"/>
      <c r="PJF9" s="172"/>
      <c r="PJG9" s="172"/>
      <c r="PJH9" s="172"/>
      <c r="PJI9" s="172"/>
      <c r="PJJ9" s="172"/>
      <c r="PJK9" s="172"/>
      <c r="PJL9" s="172"/>
      <c r="PJM9" s="172"/>
      <c r="PJN9" s="172"/>
      <c r="PJO9" s="172"/>
      <c r="PJP9" s="172"/>
      <c r="PJQ9" s="172"/>
      <c r="PJR9" s="172"/>
      <c r="PJS9" s="172"/>
      <c r="PJT9" s="172"/>
      <c r="PJU9" s="172"/>
      <c r="PJV9" s="172"/>
      <c r="PJW9" s="172"/>
      <c r="PJX9" s="172"/>
      <c r="PJY9" s="172"/>
      <c r="PJZ9" s="172"/>
      <c r="PKA9" s="172"/>
      <c r="PKB9" s="172"/>
      <c r="PKC9" s="172"/>
      <c r="PKD9" s="172"/>
      <c r="PKE9" s="172"/>
      <c r="PKF9" s="172"/>
      <c r="PKG9" s="172"/>
      <c r="PKH9" s="172"/>
      <c r="PKI9" s="172"/>
      <c r="PKJ9" s="172"/>
      <c r="PKK9" s="172"/>
      <c r="PKL9" s="172"/>
      <c r="PKM9" s="172"/>
      <c r="PKN9" s="172"/>
      <c r="PKO9" s="172"/>
      <c r="PKP9" s="172"/>
      <c r="PKQ9" s="172"/>
      <c r="PKR9" s="172"/>
      <c r="PKS9" s="172"/>
      <c r="PKT9" s="172"/>
      <c r="PKU9" s="172"/>
      <c r="PKV9" s="172"/>
      <c r="PKW9" s="172"/>
      <c r="PKX9" s="172"/>
      <c r="PKY9" s="172"/>
      <c r="PKZ9" s="172"/>
      <c r="PLA9" s="172"/>
      <c r="PLB9" s="172"/>
      <c r="PLC9" s="172"/>
      <c r="PLD9" s="172"/>
      <c r="PLE9" s="172"/>
      <c r="PLF9" s="172"/>
      <c r="PLG9" s="172"/>
      <c r="PLH9" s="172"/>
      <c r="PLI9" s="172"/>
      <c r="PLJ9" s="172"/>
      <c r="PLK9" s="172"/>
      <c r="PLL9" s="172"/>
      <c r="PLM9" s="172"/>
      <c r="PLN9" s="172"/>
      <c r="PLO9" s="172"/>
      <c r="PLP9" s="172"/>
      <c r="PLQ9" s="172"/>
      <c r="PLR9" s="172"/>
      <c r="PLS9" s="172"/>
      <c r="PLT9" s="172"/>
      <c r="PLU9" s="172"/>
      <c r="PLV9" s="172"/>
      <c r="PLW9" s="172"/>
      <c r="PLX9" s="172"/>
      <c r="PLY9" s="172"/>
      <c r="PLZ9" s="172"/>
      <c r="PMA9" s="172"/>
      <c r="PMB9" s="172"/>
      <c r="PMC9" s="172"/>
      <c r="PMD9" s="172"/>
      <c r="PME9" s="172"/>
      <c r="PMF9" s="172"/>
      <c r="PMG9" s="172"/>
      <c r="PMH9" s="172"/>
      <c r="PMI9" s="172"/>
      <c r="PMJ9" s="172"/>
      <c r="PMK9" s="172"/>
      <c r="PML9" s="172"/>
      <c r="PMM9" s="172"/>
      <c r="PMN9" s="172"/>
      <c r="PMO9" s="172"/>
      <c r="PMP9" s="172"/>
      <c r="PMQ9" s="172"/>
      <c r="PMR9" s="172"/>
      <c r="PMS9" s="172"/>
      <c r="PMT9" s="172"/>
      <c r="PMU9" s="172"/>
      <c r="PMV9" s="172"/>
      <c r="PMW9" s="172"/>
      <c r="PMX9" s="172"/>
      <c r="PMY9" s="172"/>
      <c r="PMZ9" s="172"/>
      <c r="PNA9" s="172"/>
      <c r="PNB9" s="172"/>
      <c r="PNC9" s="172"/>
      <c r="PND9" s="172"/>
      <c r="PNE9" s="172"/>
      <c r="PNF9" s="172"/>
      <c r="PNG9" s="172"/>
      <c r="PNH9" s="172"/>
      <c r="PNI9" s="172"/>
      <c r="PNJ9" s="172"/>
      <c r="PNK9" s="172"/>
      <c r="PNL9" s="172"/>
      <c r="PNM9" s="172"/>
      <c r="PNN9" s="172"/>
      <c r="PNO9" s="172"/>
      <c r="PNP9" s="172"/>
      <c r="PNQ9" s="172"/>
      <c r="PNR9" s="172"/>
      <c r="PNS9" s="172"/>
      <c r="PNT9" s="172"/>
      <c r="PNU9" s="172"/>
      <c r="PNV9" s="172"/>
      <c r="PNW9" s="172"/>
      <c r="PNX9" s="172"/>
      <c r="PNY9" s="172"/>
      <c r="PNZ9" s="172"/>
      <c r="POA9" s="172"/>
      <c r="POB9" s="172"/>
      <c r="POC9" s="172"/>
      <c r="POD9" s="172"/>
      <c r="POE9" s="172"/>
      <c r="POF9" s="172"/>
      <c r="POG9" s="172"/>
      <c r="POH9" s="172"/>
      <c r="POI9" s="172"/>
      <c r="POJ9" s="172"/>
      <c r="POK9" s="172"/>
      <c r="POL9" s="172"/>
      <c r="POM9" s="172"/>
      <c r="PON9" s="172"/>
      <c r="POO9" s="172"/>
      <c r="POP9" s="172"/>
      <c r="POQ9" s="172"/>
      <c r="POR9" s="172"/>
      <c r="POS9" s="172"/>
      <c r="POT9" s="172"/>
      <c r="POU9" s="172"/>
      <c r="POV9" s="172"/>
      <c r="POW9" s="172"/>
      <c r="POX9" s="172"/>
      <c r="POY9" s="172"/>
      <c r="POZ9" s="172"/>
      <c r="PPA9" s="172"/>
      <c r="PPB9" s="172"/>
      <c r="PPC9" s="172"/>
      <c r="PPD9" s="172"/>
      <c r="PPE9" s="172"/>
      <c r="PPF9" s="172"/>
      <c r="PPG9" s="172"/>
      <c r="PPH9" s="172"/>
      <c r="PPI9" s="172"/>
      <c r="PPJ9" s="172"/>
      <c r="PPK9" s="172"/>
      <c r="PPL9" s="172"/>
      <c r="PPM9" s="172"/>
      <c r="PPN9" s="172"/>
      <c r="PPO9" s="172"/>
      <c r="PPP9" s="172"/>
      <c r="PPQ9" s="172"/>
      <c r="PPR9" s="172"/>
      <c r="PPS9" s="172"/>
      <c r="PPT9" s="172"/>
      <c r="PPU9" s="172"/>
      <c r="PPV9" s="172"/>
      <c r="PPW9" s="172"/>
      <c r="PPX9" s="172"/>
      <c r="PPY9" s="172"/>
      <c r="PPZ9" s="172"/>
      <c r="PQA9" s="172"/>
      <c r="PQB9" s="172"/>
      <c r="PQC9" s="172"/>
      <c r="PQD9" s="172"/>
      <c r="PQE9" s="172"/>
      <c r="PQF9" s="172"/>
      <c r="PQG9" s="172"/>
      <c r="PQH9" s="172"/>
      <c r="PQI9" s="172"/>
      <c r="PQJ9" s="172"/>
      <c r="PQK9" s="172"/>
      <c r="PQL9" s="172"/>
      <c r="PQM9" s="172"/>
      <c r="PQN9" s="172"/>
      <c r="PQO9" s="172"/>
      <c r="PQP9" s="172"/>
      <c r="PQQ9" s="172"/>
      <c r="PQR9" s="172"/>
      <c r="PQS9" s="172"/>
      <c r="PQT9" s="172"/>
      <c r="PQU9" s="172"/>
      <c r="PQV9" s="172"/>
      <c r="PQW9" s="172"/>
      <c r="PQX9" s="172"/>
      <c r="PQY9" s="172"/>
      <c r="PQZ9" s="172"/>
      <c r="PRA9" s="172"/>
      <c r="PRB9" s="172"/>
      <c r="PRC9" s="172"/>
      <c r="PRD9" s="172"/>
      <c r="PRE9" s="172"/>
      <c r="PRF9" s="172"/>
      <c r="PRG9" s="172"/>
      <c r="PRH9" s="172"/>
      <c r="PRI9" s="172"/>
      <c r="PRJ9" s="172"/>
      <c r="PRK9" s="172"/>
      <c r="PRL9" s="172"/>
      <c r="PRM9" s="172"/>
      <c r="PRN9" s="172"/>
      <c r="PRO9" s="172"/>
      <c r="PRP9" s="172"/>
      <c r="PRQ9" s="172"/>
      <c r="PRR9" s="172"/>
      <c r="PRS9" s="172"/>
      <c r="PRT9" s="172"/>
      <c r="PRU9" s="172"/>
      <c r="PRV9" s="172"/>
      <c r="PRW9" s="172"/>
      <c r="PRX9" s="172"/>
      <c r="PRY9" s="172"/>
      <c r="PRZ9" s="172"/>
      <c r="PSA9" s="172"/>
      <c r="PSB9" s="172"/>
      <c r="PSC9" s="172"/>
      <c r="PSD9" s="172"/>
      <c r="PSE9" s="172"/>
      <c r="PSF9" s="172"/>
      <c r="PSG9" s="172"/>
      <c r="PSH9" s="172"/>
      <c r="PSI9" s="172"/>
      <c r="PSJ9" s="172"/>
      <c r="PSK9" s="172"/>
      <c r="PSL9" s="172"/>
      <c r="PSM9" s="172"/>
      <c r="PSN9" s="172"/>
      <c r="PSO9" s="172"/>
      <c r="PSP9" s="172"/>
      <c r="PSQ9" s="172"/>
      <c r="PSR9" s="172"/>
      <c r="PSS9" s="172"/>
      <c r="PST9" s="172"/>
      <c r="PSU9" s="172"/>
      <c r="PSV9" s="172"/>
      <c r="PSW9" s="172"/>
      <c r="PSX9" s="172"/>
      <c r="PSY9" s="172"/>
      <c r="PSZ9" s="172"/>
      <c r="PTA9" s="172"/>
      <c r="PTB9" s="172"/>
      <c r="PTC9" s="172"/>
      <c r="PTD9" s="172"/>
      <c r="PTE9" s="172"/>
      <c r="PTF9" s="172"/>
      <c r="PTG9" s="172"/>
      <c r="PTH9" s="172"/>
      <c r="PTI9" s="172"/>
      <c r="PTJ9" s="172"/>
      <c r="PTK9" s="172"/>
      <c r="PTL9" s="172"/>
      <c r="PTM9" s="172"/>
      <c r="PTN9" s="172"/>
      <c r="PTO9" s="172"/>
      <c r="PTP9" s="172"/>
      <c r="PTQ9" s="172"/>
      <c r="PTR9" s="172"/>
      <c r="PTS9" s="172"/>
      <c r="PTT9" s="172"/>
      <c r="PTU9" s="172"/>
      <c r="PTV9" s="172"/>
      <c r="PTW9" s="172"/>
      <c r="PTX9" s="172"/>
      <c r="PTY9" s="172"/>
      <c r="PTZ9" s="172"/>
      <c r="PUA9" s="172"/>
      <c r="PUB9" s="172"/>
      <c r="PUC9" s="172"/>
      <c r="PUD9" s="172"/>
      <c r="PUE9" s="172"/>
      <c r="PUF9" s="172"/>
      <c r="PUG9" s="172"/>
      <c r="PUH9" s="172"/>
      <c r="PUI9" s="172"/>
      <c r="PUJ9" s="172"/>
      <c r="PUK9" s="172"/>
      <c r="PUL9" s="172"/>
      <c r="PUM9" s="172"/>
      <c r="PUN9" s="172"/>
      <c r="PUO9" s="172"/>
      <c r="PUP9" s="172"/>
      <c r="PUQ9" s="172"/>
      <c r="PUR9" s="172"/>
      <c r="PUS9" s="172"/>
      <c r="PUT9" s="172"/>
      <c r="PUU9" s="172"/>
      <c r="PUV9" s="172"/>
      <c r="PUW9" s="172"/>
      <c r="PUX9" s="172"/>
      <c r="PUY9" s="172"/>
      <c r="PUZ9" s="172"/>
      <c r="PVA9" s="172"/>
      <c r="PVB9" s="172"/>
      <c r="PVC9" s="172"/>
      <c r="PVD9" s="172"/>
      <c r="PVE9" s="172"/>
      <c r="PVF9" s="172"/>
      <c r="PVG9" s="172"/>
      <c r="PVH9" s="172"/>
      <c r="PVI9" s="172"/>
      <c r="PVJ9" s="172"/>
      <c r="PVK9" s="172"/>
      <c r="PVL9" s="172"/>
      <c r="PVM9" s="172"/>
      <c r="PVN9" s="172"/>
      <c r="PVO9" s="172"/>
      <c r="PVP9" s="172"/>
      <c r="PVQ9" s="172"/>
      <c r="PVR9" s="172"/>
      <c r="PVS9" s="172"/>
      <c r="PVT9" s="172"/>
      <c r="PVU9" s="172"/>
      <c r="PVV9" s="172"/>
      <c r="PVW9" s="172"/>
      <c r="PVX9" s="172"/>
      <c r="PVY9" s="172"/>
      <c r="PVZ9" s="172"/>
      <c r="PWA9" s="172"/>
      <c r="PWB9" s="172"/>
      <c r="PWC9" s="172"/>
      <c r="PWD9" s="172"/>
      <c r="PWE9" s="172"/>
      <c r="PWF9" s="172"/>
      <c r="PWG9" s="172"/>
      <c r="PWH9" s="172"/>
      <c r="PWI9" s="172"/>
      <c r="PWJ9" s="172"/>
      <c r="PWK9" s="172"/>
      <c r="PWL9" s="172"/>
      <c r="PWM9" s="172"/>
      <c r="PWN9" s="172"/>
      <c r="PWO9" s="172"/>
      <c r="PWP9" s="172"/>
      <c r="PWQ9" s="172"/>
      <c r="PWR9" s="172"/>
      <c r="PWS9" s="172"/>
      <c r="PWT9" s="172"/>
      <c r="PWU9" s="172"/>
      <c r="PWV9" s="172"/>
      <c r="PWW9" s="172"/>
      <c r="PWX9" s="172"/>
      <c r="PWY9" s="172"/>
      <c r="PWZ9" s="172"/>
      <c r="PXA9" s="172"/>
      <c r="PXB9" s="172"/>
      <c r="PXC9" s="172"/>
      <c r="PXD9" s="172"/>
      <c r="PXE9" s="172"/>
      <c r="PXF9" s="172"/>
      <c r="PXG9" s="172"/>
      <c r="PXH9" s="172"/>
      <c r="PXI9" s="172"/>
      <c r="PXJ9" s="172"/>
      <c r="PXK9" s="172"/>
      <c r="PXL9" s="172"/>
      <c r="PXM9" s="172"/>
      <c r="PXN9" s="172"/>
      <c r="PXO9" s="172"/>
      <c r="PXP9" s="172"/>
      <c r="PXQ9" s="172"/>
      <c r="PXR9" s="172"/>
      <c r="PXS9" s="172"/>
      <c r="PXT9" s="172"/>
      <c r="PXU9" s="172"/>
      <c r="PXV9" s="172"/>
      <c r="PXW9" s="172"/>
      <c r="PXX9" s="172"/>
      <c r="PXY9" s="172"/>
      <c r="PXZ9" s="172"/>
      <c r="PYA9" s="172"/>
      <c r="PYB9" s="172"/>
      <c r="PYC9" s="172"/>
      <c r="PYD9" s="172"/>
      <c r="PYE9" s="172"/>
      <c r="PYF9" s="172"/>
      <c r="PYG9" s="172"/>
      <c r="PYH9" s="172"/>
      <c r="PYI9" s="172"/>
      <c r="PYJ9" s="172"/>
      <c r="PYK9" s="172"/>
      <c r="PYL9" s="172"/>
      <c r="PYM9" s="172"/>
      <c r="PYN9" s="172"/>
      <c r="PYO9" s="172"/>
      <c r="PYP9" s="172"/>
      <c r="PYQ9" s="172"/>
      <c r="PYR9" s="172"/>
      <c r="PYS9" s="172"/>
      <c r="PYT9" s="172"/>
      <c r="PYU9" s="172"/>
      <c r="PYV9" s="172"/>
      <c r="PYW9" s="172"/>
      <c r="PYX9" s="172"/>
      <c r="PYY9" s="172"/>
      <c r="PYZ9" s="172"/>
      <c r="PZA9" s="172"/>
      <c r="PZB9" s="172"/>
      <c r="PZC9" s="172"/>
      <c r="PZD9" s="172"/>
      <c r="PZE9" s="172"/>
      <c r="PZF9" s="172"/>
      <c r="PZG9" s="172"/>
      <c r="PZH9" s="172"/>
      <c r="PZI9" s="172"/>
      <c r="PZJ9" s="172"/>
      <c r="PZK9" s="172"/>
      <c r="PZL9" s="172"/>
      <c r="PZM9" s="172"/>
      <c r="PZN9" s="172"/>
      <c r="PZO9" s="172"/>
      <c r="PZP9" s="172"/>
      <c r="PZQ9" s="172"/>
      <c r="PZR9" s="172"/>
      <c r="PZS9" s="172"/>
      <c r="PZT9" s="172"/>
      <c r="PZU9" s="172"/>
      <c r="PZV9" s="172"/>
      <c r="PZW9" s="172"/>
      <c r="PZX9" s="172"/>
      <c r="PZY9" s="172"/>
      <c r="PZZ9" s="172"/>
      <c r="QAA9" s="172"/>
      <c r="QAB9" s="172"/>
      <c r="QAC9" s="172"/>
      <c r="QAD9" s="172"/>
      <c r="QAE9" s="172"/>
      <c r="QAF9" s="172"/>
      <c r="QAG9" s="172"/>
      <c r="QAH9" s="172"/>
      <c r="QAI9" s="172"/>
      <c r="QAJ9" s="172"/>
      <c r="QAK9" s="172"/>
      <c r="QAL9" s="172"/>
      <c r="QAM9" s="172"/>
      <c r="QAN9" s="172"/>
      <c r="QAO9" s="172"/>
      <c r="QAP9" s="172"/>
      <c r="QAQ9" s="172"/>
      <c r="QAR9" s="172"/>
      <c r="QAS9" s="172"/>
      <c r="QAT9" s="172"/>
      <c r="QAU9" s="172"/>
      <c r="QAV9" s="172"/>
      <c r="QAW9" s="172"/>
      <c r="QAX9" s="172"/>
      <c r="QAY9" s="172"/>
      <c r="QAZ9" s="172"/>
      <c r="QBA9" s="172"/>
      <c r="QBB9" s="172"/>
      <c r="QBC9" s="172"/>
      <c r="QBD9" s="172"/>
      <c r="QBE9" s="172"/>
      <c r="QBF9" s="172"/>
      <c r="QBG9" s="172"/>
      <c r="QBH9" s="172"/>
      <c r="QBI9" s="172"/>
      <c r="QBJ9" s="172"/>
      <c r="QBK9" s="172"/>
      <c r="QBL9" s="172"/>
      <c r="QBM9" s="172"/>
      <c r="QBN9" s="172"/>
      <c r="QBO9" s="172"/>
      <c r="QBP9" s="172"/>
      <c r="QBQ9" s="172"/>
      <c r="QBR9" s="172"/>
      <c r="QBS9" s="172"/>
      <c r="QBT9" s="172"/>
      <c r="QBU9" s="172"/>
      <c r="QBV9" s="172"/>
      <c r="QBW9" s="172"/>
      <c r="QBX9" s="172"/>
      <c r="QBY9" s="172"/>
      <c r="QBZ9" s="172"/>
      <c r="QCA9" s="172"/>
      <c r="QCB9" s="172"/>
      <c r="QCC9" s="172"/>
      <c r="QCD9" s="172"/>
      <c r="QCE9" s="172"/>
      <c r="QCF9" s="172"/>
      <c r="QCG9" s="172"/>
      <c r="QCH9" s="172"/>
      <c r="QCI9" s="172"/>
      <c r="QCJ9" s="172"/>
      <c r="QCK9" s="172"/>
      <c r="QCL9" s="172"/>
      <c r="QCM9" s="172"/>
      <c r="QCN9" s="172"/>
      <c r="QCO9" s="172"/>
      <c r="QCP9" s="172"/>
      <c r="QCQ9" s="172"/>
      <c r="QCR9" s="172"/>
      <c r="QCS9" s="172"/>
      <c r="QCT9" s="172"/>
      <c r="QCU9" s="172"/>
      <c r="QCV9" s="172"/>
      <c r="QCW9" s="172"/>
      <c r="QCX9" s="172"/>
      <c r="QCY9" s="172"/>
      <c r="QCZ9" s="172"/>
      <c r="QDA9" s="172"/>
      <c r="QDB9" s="172"/>
      <c r="QDC9" s="172"/>
      <c r="QDD9" s="172"/>
      <c r="QDE9" s="172"/>
      <c r="QDF9" s="172"/>
      <c r="QDG9" s="172"/>
      <c r="QDH9" s="172"/>
      <c r="QDI9" s="172"/>
      <c r="QDJ9" s="172"/>
      <c r="QDK9" s="172"/>
      <c r="QDL9" s="172"/>
      <c r="QDM9" s="172"/>
      <c r="QDN9" s="172"/>
      <c r="QDO9" s="172"/>
      <c r="QDP9" s="172"/>
      <c r="QDQ9" s="172"/>
      <c r="QDR9" s="172"/>
      <c r="QDS9" s="172"/>
      <c r="QDT9" s="172"/>
      <c r="QDU9" s="172"/>
      <c r="QDV9" s="172"/>
      <c r="QDW9" s="172"/>
      <c r="QDX9" s="172"/>
      <c r="QDY9" s="172"/>
      <c r="QDZ9" s="172"/>
      <c r="QEA9" s="172"/>
      <c r="QEB9" s="172"/>
      <c r="QEC9" s="172"/>
      <c r="QED9" s="172"/>
      <c r="QEE9" s="172"/>
      <c r="QEF9" s="172"/>
      <c r="QEG9" s="172"/>
      <c r="QEH9" s="172"/>
      <c r="QEI9" s="172"/>
      <c r="QEJ9" s="172"/>
      <c r="QEK9" s="172"/>
      <c r="QEL9" s="172"/>
      <c r="QEM9" s="172"/>
      <c r="QEN9" s="172"/>
      <c r="QEO9" s="172"/>
      <c r="QEP9" s="172"/>
      <c r="QEQ9" s="172"/>
      <c r="QER9" s="172"/>
      <c r="QES9" s="172"/>
      <c r="QET9" s="172"/>
      <c r="QEU9" s="172"/>
      <c r="QEV9" s="172"/>
      <c r="QEW9" s="172"/>
      <c r="QEX9" s="172"/>
      <c r="QEY9" s="172"/>
      <c r="QEZ9" s="172"/>
      <c r="QFA9" s="172"/>
      <c r="QFB9" s="172"/>
      <c r="QFC9" s="172"/>
      <c r="QFD9" s="172"/>
      <c r="QFE9" s="172"/>
      <c r="QFF9" s="172"/>
      <c r="QFG9" s="172"/>
      <c r="QFH9" s="172"/>
      <c r="QFI9" s="172"/>
      <c r="QFJ9" s="172"/>
      <c r="QFK9" s="172"/>
      <c r="QFL9" s="172"/>
      <c r="QFM9" s="172"/>
      <c r="QFN9" s="172"/>
      <c r="QFO9" s="172"/>
      <c r="QFP9" s="172"/>
      <c r="QFQ9" s="172"/>
      <c r="QFR9" s="172"/>
      <c r="QFS9" s="172"/>
      <c r="QFT9" s="172"/>
      <c r="QFU9" s="172"/>
      <c r="QFV9" s="172"/>
      <c r="QFW9" s="172"/>
      <c r="QFX9" s="172"/>
      <c r="QFY9" s="172"/>
      <c r="QFZ9" s="172"/>
      <c r="QGA9" s="172"/>
      <c r="QGB9" s="172"/>
      <c r="QGC9" s="172"/>
      <c r="QGD9" s="172"/>
      <c r="QGE9" s="172"/>
      <c r="QGF9" s="172"/>
      <c r="QGG9" s="172"/>
      <c r="QGH9" s="172"/>
      <c r="QGI9" s="172"/>
      <c r="QGJ9" s="172"/>
      <c r="QGK9" s="172"/>
      <c r="QGL9" s="172"/>
      <c r="QGM9" s="172"/>
      <c r="QGN9" s="172"/>
      <c r="QGO9" s="172"/>
      <c r="QGP9" s="172"/>
      <c r="QGQ9" s="172"/>
      <c r="QGR9" s="172"/>
      <c r="QGS9" s="172"/>
      <c r="QGT9" s="172"/>
      <c r="QGU9" s="172"/>
      <c r="QGV9" s="172"/>
      <c r="QGW9" s="172"/>
      <c r="QGX9" s="172"/>
      <c r="QGY9" s="172"/>
      <c r="QGZ9" s="172"/>
      <c r="QHA9" s="172"/>
      <c r="QHB9" s="172"/>
      <c r="QHC9" s="172"/>
      <c r="QHD9" s="172"/>
      <c r="QHE9" s="172"/>
      <c r="QHF9" s="172"/>
      <c r="QHG9" s="172"/>
      <c r="QHH9" s="172"/>
      <c r="QHI9" s="172"/>
      <c r="QHJ9" s="172"/>
      <c r="QHK9" s="172"/>
      <c r="QHL9" s="172"/>
      <c r="QHM9" s="172"/>
      <c r="QHN9" s="172"/>
      <c r="QHO9" s="172"/>
      <c r="QHP9" s="172"/>
      <c r="QHQ9" s="172"/>
      <c r="QHR9" s="172"/>
      <c r="QHS9" s="172"/>
      <c r="QHT9" s="172"/>
      <c r="QHU9" s="172"/>
      <c r="QHV9" s="172"/>
      <c r="QHW9" s="172"/>
      <c r="QHX9" s="172"/>
      <c r="QHY9" s="172"/>
      <c r="QHZ9" s="172"/>
      <c r="QIA9" s="172"/>
      <c r="QIB9" s="172"/>
      <c r="QIC9" s="172"/>
      <c r="QID9" s="172"/>
      <c r="QIE9" s="172"/>
      <c r="QIF9" s="172"/>
      <c r="QIG9" s="172"/>
      <c r="QIH9" s="172"/>
      <c r="QII9" s="172"/>
      <c r="QIJ9" s="172"/>
      <c r="QIK9" s="172"/>
      <c r="QIL9" s="172"/>
      <c r="QIM9" s="172"/>
      <c r="QIN9" s="172"/>
      <c r="QIO9" s="172"/>
      <c r="QIP9" s="172"/>
      <c r="QIQ9" s="172"/>
      <c r="QIR9" s="172"/>
      <c r="QIS9" s="172"/>
      <c r="QIT9" s="172"/>
      <c r="QIU9" s="172"/>
      <c r="QIV9" s="172"/>
      <c r="QIW9" s="172"/>
      <c r="QIX9" s="172"/>
      <c r="QIY9" s="172"/>
      <c r="QIZ9" s="172"/>
      <c r="QJA9" s="172"/>
      <c r="QJB9" s="172"/>
      <c r="QJC9" s="172"/>
      <c r="QJD9" s="172"/>
      <c r="QJE9" s="172"/>
      <c r="QJF9" s="172"/>
      <c r="QJG9" s="172"/>
      <c r="QJH9" s="172"/>
      <c r="QJI9" s="172"/>
      <c r="QJJ9" s="172"/>
      <c r="QJK9" s="172"/>
      <c r="QJL9" s="172"/>
      <c r="QJM9" s="172"/>
      <c r="QJN9" s="172"/>
      <c r="QJO9" s="172"/>
      <c r="QJP9" s="172"/>
      <c r="QJQ9" s="172"/>
      <c r="QJR9" s="172"/>
      <c r="QJS9" s="172"/>
      <c r="QJT9" s="172"/>
      <c r="QJU9" s="172"/>
      <c r="QJV9" s="172"/>
      <c r="QJW9" s="172"/>
      <c r="QJX9" s="172"/>
      <c r="QJY9" s="172"/>
      <c r="QJZ9" s="172"/>
      <c r="QKA9" s="172"/>
      <c r="QKB9" s="172"/>
      <c r="QKC9" s="172"/>
      <c r="QKD9" s="172"/>
      <c r="QKE9" s="172"/>
      <c r="QKF9" s="172"/>
      <c r="QKG9" s="172"/>
      <c r="QKH9" s="172"/>
      <c r="QKI9" s="172"/>
      <c r="QKJ9" s="172"/>
      <c r="QKK9" s="172"/>
      <c r="QKL9" s="172"/>
      <c r="QKM9" s="172"/>
      <c r="QKN9" s="172"/>
      <c r="QKO9" s="172"/>
      <c r="QKP9" s="172"/>
      <c r="QKQ9" s="172"/>
      <c r="QKR9" s="172"/>
      <c r="QKS9" s="172"/>
      <c r="QKT9" s="172"/>
      <c r="QKU9" s="172"/>
      <c r="QKV9" s="172"/>
      <c r="QKW9" s="172"/>
      <c r="QKX9" s="172"/>
      <c r="QKY9" s="172"/>
      <c r="QKZ9" s="172"/>
      <c r="QLA9" s="172"/>
      <c r="QLB9" s="172"/>
      <c r="QLC9" s="172"/>
      <c r="QLD9" s="172"/>
      <c r="QLE9" s="172"/>
      <c r="QLF9" s="172"/>
      <c r="QLG9" s="172"/>
      <c r="QLH9" s="172"/>
      <c r="QLI9" s="172"/>
      <c r="QLJ9" s="172"/>
      <c r="QLK9" s="172"/>
      <c r="QLL9" s="172"/>
      <c r="QLM9" s="172"/>
      <c r="QLN9" s="172"/>
      <c r="QLO9" s="172"/>
      <c r="QLP9" s="172"/>
      <c r="QLQ9" s="172"/>
      <c r="QLR9" s="172"/>
      <c r="QLS9" s="172"/>
      <c r="QLT9" s="172"/>
      <c r="QLU9" s="172"/>
      <c r="QLV9" s="172"/>
      <c r="QLW9" s="172"/>
      <c r="QLX9" s="172"/>
      <c r="QLY9" s="172"/>
      <c r="QLZ9" s="172"/>
      <c r="QMA9" s="172"/>
      <c r="QMB9" s="172"/>
      <c r="QMC9" s="172"/>
      <c r="QMD9" s="172"/>
      <c r="QME9" s="172"/>
      <c r="QMF9" s="172"/>
      <c r="QMG9" s="172"/>
      <c r="QMH9" s="172"/>
      <c r="QMI9" s="172"/>
      <c r="QMJ9" s="172"/>
      <c r="QMK9" s="172"/>
      <c r="QML9" s="172"/>
      <c r="QMM9" s="172"/>
      <c r="QMN9" s="172"/>
      <c r="QMO9" s="172"/>
      <c r="QMP9" s="172"/>
      <c r="QMQ9" s="172"/>
      <c r="QMR9" s="172"/>
      <c r="QMS9" s="172"/>
      <c r="QMT9" s="172"/>
      <c r="QMU9" s="172"/>
      <c r="QMV9" s="172"/>
      <c r="QMW9" s="172"/>
      <c r="QMX9" s="172"/>
      <c r="QMY9" s="172"/>
      <c r="QMZ9" s="172"/>
      <c r="QNA9" s="172"/>
      <c r="QNB9" s="172"/>
      <c r="QNC9" s="172"/>
      <c r="QND9" s="172"/>
      <c r="QNE9" s="172"/>
      <c r="QNF9" s="172"/>
      <c r="QNG9" s="172"/>
      <c r="QNH9" s="172"/>
      <c r="QNI9" s="172"/>
      <c r="QNJ9" s="172"/>
      <c r="QNK9" s="172"/>
      <c r="QNL9" s="172"/>
      <c r="QNM9" s="172"/>
      <c r="QNN9" s="172"/>
      <c r="QNO9" s="172"/>
      <c r="QNP9" s="172"/>
      <c r="QNQ9" s="172"/>
      <c r="QNR9" s="172"/>
      <c r="QNS9" s="172"/>
      <c r="QNT9" s="172"/>
      <c r="QNU9" s="172"/>
      <c r="QNV9" s="172"/>
      <c r="QNW9" s="172"/>
      <c r="QNX9" s="172"/>
      <c r="QNY9" s="172"/>
      <c r="QNZ9" s="172"/>
      <c r="QOA9" s="172"/>
      <c r="QOB9" s="172"/>
      <c r="QOC9" s="172"/>
      <c r="QOD9" s="172"/>
      <c r="QOE9" s="172"/>
      <c r="QOF9" s="172"/>
      <c r="QOG9" s="172"/>
      <c r="QOH9" s="172"/>
      <c r="QOI9" s="172"/>
      <c r="QOJ9" s="172"/>
      <c r="QOK9" s="172"/>
      <c r="QOL9" s="172"/>
      <c r="QOM9" s="172"/>
      <c r="QON9" s="172"/>
      <c r="QOO9" s="172"/>
      <c r="QOP9" s="172"/>
      <c r="QOQ9" s="172"/>
      <c r="QOR9" s="172"/>
      <c r="QOS9" s="172"/>
      <c r="QOT9" s="172"/>
      <c r="QOU9" s="172"/>
      <c r="QOV9" s="172"/>
      <c r="QOW9" s="172"/>
      <c r="QOX9" s="172"/>
      <c r="QOY9" s="172"/>
      <c r="QOZ9" s="172"/>
      <c r="QPA9" s="172"/>
      <c r="QPB9" s="172"/>
      <c r="QPC9" s="172"/>
      <c r="QPD9" s="172"/>
      <c r="QPE9" s="172"/>
      <c r="QPF9" s="172"/>
      <c r="QPG9" s="172"/>
      <c r="QPH9" s="172"/>
      <c r="QPI9" s="172"/>
      <c r="QPJ9" s="172"/>
      <c r="QPK9" s="172"/>
      <c r="QPL9" s="172"/>
      <c r="QPM9" s="172"/>
      <c r="QPN9" s="172"/>
      <c r="QPO9" s="172"/>
      <c r="QPP9" s="172"/>
      <c r="QPQ9" s="172"/>
      <c r="QPR9" s="172"/>
      <c r="QPS9" s="172"/>
      <c r="QPT9" s="172"/>
      <c r="QPU9" s="172"/>
      <c r="QPV9" s="172"/>
      <c r="QPW9" s="172"/>
      <c r="QPX9" s="172"/>
      <c r="QPY9" s="172"/>
      <c r="QPZ9" s="172"/>
      <c r="QQA9" s="172"/>
      <c r="QQB9" s="172"/>
      <c r="QQC9" s="172"/>
      <c r="QQD9" s="172"/>
      <c r="QQE9" s="172"/>
      <c r="QQF9" s="172"/>
      <c r="QQG9" s="172"/>
      <c r="QQH9" s="172"/>
      <c r="QQI9" s="172"/>
      <c r="QQJ9" s="172"/>
      <c r="QQK9" s="172"/>
      <c r="QQL9" s="172"/>
      <c r="QQM9" s="172"/>
      <c r="QQN9" s="172"/>
      <c r="QQO9" s="172"/>
      <c r="QQP9" s="172"/>
      <c r="QQQ9" s="172"/>
      <c r="QQR9" s="172"/>
      <c r="QQS9" s="172"/>
      <c r="QQT9" s="172"/>
      <c r="QQU9" s="172"/>
      <c r="QQV9" s="172"/>
      <c r="QQW9" s="172"/>
      <c r="QQX9" s="172"/>
      <c r="QQY9" s="172"/>
      <c r="QQZ9" s="172"/>
      <c r="QRA9" s="172"/>
      <c r="QRB9" s="172"/>
      <c r="QRC9" s="172"/>
      <c r="QRD9" s="172"/>
      <c r="QRE9" s="172"/>
      <c r="QRF9" s="172"/>
      <c r="QRG9" s="172"/>
      <c r="QRH9" s="172"/>
      <c r="QRI9" s="172"/>
      <c r="QRJ9" s="172"/>
      <c r="QRK9" s="172"/>
      <c r="QRL9" s="172"/>
      <c r="QRM9" s="172"/>
      <c r="QRN9" s="172"/>
      <c r="QRO9" s="172"/>
      <c r="QRP9" s="172"/>
      <c r="QRQ9" s="172"/>
      <c r="QRR9" s="172"/>
      <c r="QRS9" s="172"/>
      <c r="QRT9" s="172"/>
      <c r="QRU9" s="172"/>
      <c r="QRV9" s="172"/>
      <c r="QRW9" s="172"/>
      <c r="QRX9" s="172"/>
      <c r="QRY9" s="172"/>
      <c r="QRZ9" s="172"/>
      <c r="QSA9" s="172"/>
      <c r="QSB9" s="172"/>
      <c r="QSC9" s="172"/>
      <c r="QSD9" s="172"/>
      <c r="QSE9" s="172"/>
      <c r="QSF9" s="172"/>
      <c r="QSG9" s="172"/>
      <c r="QSH9" s="172"/>
      <c r="QSI9" s="172"/>
      <c r="QSJ9" s="172"/>
      <c r="QSK9" s="172"/>
      <c r="QSL9" s="172"/>
      <c r="QSM9" s="172"/>
      <c r="QSN9" s="172"/>
      <c r="QSO9" s="172"/>
      <c r="QSP9" s="172"/>
      <c r="QSQ9" s="172"/>
      <c r="QSR9" s="172"/>
      <c r="QSS9" s="172"/>
      <c r="QST9" s="172"/>
      <c r="QSU9" s="172"/>
      <c r="QSV9" s="172"/>
      <c r="QSW9" s="172"/>
      <c r="QSX9" s="172"/>
      <c r="QSY9" s="172"/>
      <c r="QSZ9" s="172"/>
      <c r="QTA9" s="172"/>
      <c r="QTB9" s="172"/>
      <c r="QTC9" s="172"/>
      <c r="QTD9" s="172"/>
      <c r="QTE9" s="172"/>
      <c r="QTF9" s="172"/>
      <c r="QTG9" s="172"/>
      <c r="QTH9" s="172"/>
      <c r="QTI9" s="172"/>
      <c r="QTJ9" s="172"/>
      <c r="QTK9" s="172"/>
      <c r="QTL9" s="172"/>
      <c r="QTM9" s="172"/>
      <c r="QTN9" s="172"/>
      <c r="QTO9" s="172"/>
      <c r="QTP9" s="172"/>
      <c r="QTQ9" s="172"/>
      <c r="QTR9" s="172"/>
      <c r="QTS9" s="172"/>
      <c r="QTT9" s="172"/>
      <c r="QTU9" s="172"/>
      <c r="QTV9" s="172"/>
      <c r="QTW9" s="172"/>
      <c r="QTX9" s="172"/>
      <c r="QTY9" s="172"/>
      <c r="QTZ9" s="172"/>
      <c r="QUA9" s="172"/>
      <c r="QUB9" s="172"/>
      <c r="QUC9" s="172"/>
      <c r="QUD9" s="172"/>
      <c r="QUE9" s="172"/>
      <c r="QUF9" s="172"/>
      <c r="QUG9" s="172"/>
      <c r="QUH9" s="172"/>
      <c r="QUI9" s="172"/>
      <c r="QUJ9" s="172"/>
      <c r="QUK9" s="172"/>
      <c r="QUL9" s="172"/>
      <c r="QUM9" s="172"/>
      <c r="QUN9" s="172"/>
      <c r="QUO9" s="172"/>
      <c r="QUP9" s="172"/>
      <c r="QUQ9" s="172"/>
      <c r="QUR9" s="172"/>
      <c r="QUS9" s="172"/>
      <c r="QUT9" s="172"/>
      <c r="QUU9" s="172"/>
      <c r="QUV9" s="172"/>
      <c r="QUW9" s="172"/>
      <c r="QUX9" s="172"/>
      <c r="QUY9" s="172"/>
      <c r="QUZ9" s="172"/>
      <c r="QVA9" s="172"/>
      <c r="QVB9" s="172"/>
      <c r="QVC9" s="172"/>
      <c r="QVD9" s="172"/>
      <c r="QVE9" s="172"/>
      <c r="QVF9" s="172"/>
      <c r="QVG9" s="172"/>
      <c r="QVH9" s="172"/>
      <c r="QVI9" s="172"/>
      <c r="QVJ9" s="172"/>
      <c r="QVK9" s="172"/>
      <c r="QVL9" s="172"/>
      <c r="QVM9" s="172"/>
      <c r="QVN9" s="172"/>
      <c r="QVO9" s="172"/>
      <c r="QVP9" s="172"/>
      <c r="QVQ9" s="172"/>
      <c r="QVR9" s="172"/>
      <c r="QVS9" s="172"/>
      <c r="QVT9" s="172"/>
      <c r="QVU9" s="172"/>
      <c r="QVV9" s="172"/>
      <c r="QVW9" s="172"/>
      <c r="QVX9" s="172"/>
      <c r="QVY9" s="172"/>
      <c r="QVZ9" s="172"/>
      <c r="QWA9" s="172"/>
      <c r="QWB9" s="172"/>
      <c r="QWC9" s="172"/>
      <c r="QWD9" s="172"/>
      <c r="QWE9" s="172"/>
      <c r="QWF9" s="172"/>
      <c r="QWG9" s="172"/>
      <c r="QWH9" s="172"/>
      <c r="QWI9" s="172"/>
      <c r="QWJ9" s="172"/>
      <c r="QWK9" s="172"/>
      <c r="QWL9" s="172"/>
      <c r="QWM9" s="172"/>
      <c r="QWN9" s="172"/>
      <c r="QWO9" s="172"/>
      <c r="QWP9" s="172"/>
      <c r="QWQ9" s="172"/>
      <c r="QWR9" s="172"/>
      <c r="QWS9" s="172"/>
      <c r="QWT9" s="172"/>
      <c r="QWU9" s="172"/>
      <c r="QWV9" s="172"/>
      <c r="QWW9" s="172"/>
      <c r="QWX9" s="172"/>
      <c r="QWY9" s="172"/>
      <c r="QWZ9" s="172"/>
      <c r="QXA9" s="172"/>
      <c r="QXB9" s="172"/>
      <c r="QXC9" s="172"/>
      <c r="QXD9" s="172"/>
      <c r="QXE9" s="172"/>
      <c r="QXF9" s="172"/>
      <c r="QXG9" s="172"/>
      <c r="QXH9" s="172"/>
      <c r="QXI9" s="172"/>
      <c r="QXJ9" s="172"/>
      <c r="QXK9" s="172"/>
      <c r="QXL9" s="172"/>
      <c r="QXM9" s="172"/>
      <c r="QXN9" s="172"/>
      <c r="QXO9" s="172"/>
      <c r="QXP9" s="172"/>
      <c r="QXQ9" s="172"/>
      <c r="QXR9" s="172"/>
      <c r="QXS9" s="172"/>
      <c r="QXT9" s="172"/>
      <c r="QXU9" s="172"/>
      <c r="QXV9" s="172"/>
      <c r="QXW9" s="172"/>
      <c r="QXX9" s="172"/>
      <c r="QXY9" s="172"/>
      <c r="QXZ9" s="172"/>
      <c r="QYA9" s="172"/>
      <c r="QYB9" s="172"/>
      <c r="QYC9" s="172"/>
      <c r="QYD9" s="172"/>
      <c r="QYE9" s="172"/>
      <c r="QYF9" s="172"/>
      <c r="QYG9" s="172"/>
      <c r="QYH9" s="172"/>
      <c r="QYI9" s="172"/>
      <c r="QYJ9" s="172"/>
      <c r="QYK9" s="172"/>
      <c r="QYL9" s="172"/>
      <c r="QYM9" s="172"/>
      <c r="QYN9" s="172"/>
      <c r="QYO9" s="172"/>
      <c r="QYP9" s="172"/>
      <c r="QYQ9" s="172"/>
      <c r="QYR9" s="172"/>
      <c r="QYS9" s="172"/>
      <c r="QYT9" s="172"/>
      <c r="QYU9" s="172"/>
      <c r="QYV9" s="172"/>
      <c r="QYW9" s="172"/>
      <c r="QYX9" s="172"/>
      <c r="QYY9" s="172"/>
      <c r="QYZ9" s="172"/>
      <c r="QZA9" s="172"/>
      <c r="QZB9" s="172"/>
      <c r="QZC9" s="172"/>
      <c r="QZD9" s="172"/>
      <c r="QZE9" s="172"/>
      <c r="QZF9" s="172"/>
      <c r="QZG9" s="172"/>
      <c r="QZH9" s="172"/>
      <c r="QZI9" s="172"/>
      <c r="QZJ9" s="172"/>
      <c r="QZK9" s="172"/>
      <c r="QZL9" s="172"/>
      <c r="QZM9" s="172"/>
      <c r="QZN9" s="172"/>
      <c r="QZO9" s="172"/>
      <c r="QZP9" s="172"/>
      <c r="QZQ9" s="172"/>
      <c r="QZR9" s="172"/>
      <c r="QZS9" s="172"/>
      <c r="QZT9" s="172"/>
      <c r="QZU9" s="172"/>
      <c r="QZV9" s="172"/>
      <c r="QZW9" s="172"/>
      <c r="QZX9" s="172"/>
      <c r="QZY9" s="172"/>
      <c r="QZZ9" s="172"/>
      <c r="RAA9" s="172"/>
      <c r="RAB9" s="172"/>
      <c r="RAC9" s="172"/>
      <c r="RAD9" s="172"/>
      <c r="RAE9" s="172"/>
      <c r="RAF9" s="172"/>
      <c r="RAG9" s="172"/>
      <c r="RAH9" s="172"/>
      <c r="RAI9" s="172"/>
      <c r="RAJ9" s="172"/>
      <c r="RAK9" s="172"/>
      <c r="RAL9" s="172"/>
      <c r="RAM9" s="172"/>
      <c r="RAN9" s="172"/>
      <c r="RAO9" s="172"/>
      <c r="RAP9" s="172"/>
      <c r="RAQ9" s="172"/>
      <c r="RAR9" s="172"/>
      <c r="RAS9" s="172"/>
      <c r="RAT9" s="172"/>
      <c r="RAU9" s="172"/>
      <c r="RAV9" s="172"/>
      <c r="RAW9" s="172"/>
      <c r="RAX9" s="172"/>
      <c r="RAY9" s="172"/>
      <c r="RAZ9" s="172"/>
      <c r="RBA9" s="172"/>
      <c r="RBB9" s="172"/>
      <c r="RBC9" s="172"/>
      <c r="RBD9" s="172"/>
      <c r="RBE9" s="172"/>
      <c r="RBF9" s="172"/>
      <c r="RBG9" s="172"/>
      <c r="RBH9" s="172"/>
      <c r="RBI9" s="172"/>
      <c r="RBJ9" s="172"/>
      <c r="RBK9" s="172"/>
      <c r="RBL9" s="172"/>
      <c r="RBM9" s="172"/>
      <c r="RBN9" s="172"/>
      <c r="RBO9" s="172"/>
      <c r="RBP9" s="172"/>
      <c r="RBQ9" s="172"/>
      <c r="RBR9" s="172"/>
      <c r="RBS9" s="172"/>
      <c r="RBT9" s="172"/>
      <c r="RBU9" s="172"/>
      <c r="RBV9" s="172"/>
      <c r="RBW9" s="172"/>
      <c r="RBX9" s="172"/>
      <c r="RBY9" s="172"/>
      <c r="RBZ9" s="172"/>
      <c r="RCA9" s="172"/>
      <c r="RCB9" s="172"/>
      <c r="RCC9" s="172"/>
      <c r="RCD9" s="172"/>
      <c r="RCE9" s="172"/>
      <c r="RCF9" s="172"/>
      <c r="RCG9" s="172"/>
      <c r="RCH9" s="172"/>
      <c r="RCI9" s="172"/>
      <c r="RCJ9" s="172"/>
      <c r="RCK9" s="172"/>
      <c r="RCL9" s="172"/>
      <c r="RCM9" s="172"/>
      <c r="RCN9" s="172"/>
      <c r="RCO9" s="172"/>
      <c r="RCP9" s="172"/>
      <c r="RCQ9" s="172"/>
      <c r="RCR9" s="172"/>
      <c r="RCS9" s="172"/>
      <c r="RCT9" s="172"/>
      <c r="RCU9" s="172"/>
      <c r="RCV9" s="172"/>
      <c r="RCW9" s="172"/>
      <c r="RCX9" s="172"/>
      <c r="RCY9" s="172"/>
      <c r="RCZ9" s="172"/>
      <c r="RDA9" s="172"/>
      <c r="RDB9" s="172"/>
      <c r="RDC9" s="172"/>
      <c r="RDD9" s="172"/>
      <c r="RDE9" s="172"/>
      <c r="RDF9" s="172"/>
      <c r="RDG9" s="172"/>
      <c r="RDH9" s="172"/>
      <c r="RDI9" s="172"/>
      <c r="RDJ9" s="172"/>
      <c r="RDK9" s="172"/>
      <c r="RDL9" s="172"/>
      <c r="RDM9" s="172"/>
      <c r="RDN9" s="172"/>
      <c r="RDO9" s="172"/>
      <c r="RDP9" s="172"/>
      <c r="RDQ9" s="172"/>
      <c r="RDR9" s="172"/>
      <c r="RDS9" s="172"/>
      <c r="RDT9" s="172"/>
      <c r="RDU9" s="172"/>
      <c r="RDV9" s="172"/>
      <c r="RDW9" s="172"/>
      <c r="RDX9" s="172"/>
      <c r="RDY9" s="172"/>
      <c r="RDZ9" s="172"/>
      <c r="REA9" s="172"/>
      <c r="REB9" s="172"/>
      <c r="REC9" s="172"/>
      <c r="RED9" s="172"/>
      <c r="REE9" s="172"/>
      <c r="REF9" s="172"/>
      <c r="REG9" s="172"/>
      <c r="REH9" s="172"/>
      <c r="REI9" s="172"/>
      <c r="REJ9" s="172"/>
      <c r="REK9" s="172"/>
      <c r="REL9" s="172"/>
      <c r="REM9" s="172"/>
      <c r="REN9" s="172"/>
      <c r="REO9" s="172"/>
      <c r="REP9" s="172"/>
      <c r="REQ9" s="172"/>
      <c r="RER9" s="172"/>
      <c r="RES9" s="172"/>
      <c r="RET9" s="172"/>
      <c r="REU9" s="172"/>
      <c r="REV9" s="172"/>
      <c r="REW9" s="172"/>
      <c r="REX9" s="172"/>
      <c r="REY9" s="172"/>
      <c r="REZ9" s="172"/>
      <c r="RFA9" s="172"/>
      <c r="RFB9" s="172"/>
      <c r="RFC9" s="172"/>
      <c r="RFD9" s="172"/>
      <c r="RFE9" s="172"/>
      <c r="RFF9" s="172"/>
      <c r="RFG9" s="172"/>
      <c r="RFH9" s="172"/>
      <c r="RFI9" s="172"/>
      <c r="RFJ9" s="172"/>
      <c r="RFK9" s="172"/>
      <c r="RFL9" s="172"/>
      <c r="RFM9" s="172"/>
      <c r="RFN9" s="172"/>
      <c r="RFO9" s="172"/>
      <c r="RFP9" s="172"/>
      <c r="RFQ9" s="172"/>
      <c r="RFR9" s="172"/>
      <c r="RFS9" s="172"/>
      <c r="RFT9" s="172"/>
      <c r="RFU9" s="172"/>
      <c r="RFV9" s="172"/>
      <c r="RFW9" s="172"/>
      <c r="RFX9" s="172"/>
      <c r="RFY9" s="172"/>
      <c r="RFZ9" s="172"/>
      <c r="RGA9" s="172"/>
      <c r="RGB9" s="172"/>
      <c r="RGC9" s="172"/>
      <c r="RGD9" s="172"/>
      <c r="RGE9" s="172"/>
      <c r="RGF9" s="172"/>
      <c r="RGG9" s="172"/>
      <c r="RGH9" s="172"/>
      <c r="RGI9" s="172"/>
      <c r="RGJ9" s="172"/>
      <c r="RGK9" s="172"/>
      <c r="RGL9" s="172"/>
      <c r="RGM9" s="172"/>
      <c r="RGN9" s="172"/>
      <c r="RGO9" s="172"/>
      <c r="RGP9" s="172"/>
      <c r="RGQ9" s="172"/>
      <c r="RGR9" s="172"/>
      <c r="RGS9" s="172"/>
      <c r="RGT9" s="172"/>
      <c r="RGU9" s="172"/>
      <c r="RGV9" s="172"/>
      <c r="RGW9" s="172"/>
      <c r="RGX9" s="172"/>
      <c r="RGY9" s="172"/>
      <c r="RGZ9" s="172"/>
      <c r="RHA9" s="172"/>
      <c r="RHB9" s="172"/>
      <c r="RHC9" s="172"/>
      <c r="RHD9" s="172"/>
      <c r="RHE9" s="172"/>
      <c r="RHF9" s="172"/>
      <c r="RHG9" s="172"/>
      <c r="RHH9" s="172"/>
      <c r="RHI9" s="172"/>
      <c r="RHJ9" s="172"/>
      <c r="RHK9" s="172"/>
      <c r="RHL9" s="172"/>
      <c r="RHM9" s="172"/>
      <c r="RHN9" s="172"/>
      <c r="RHO9" s="172"/>
      <c r="RHP9" s="172"/>
      <c r="RHQ9" s="172"/>
      <c r="RHR9" s="172"/>
      <c r="RHS9" s="172"/>
      <c r="RHT9" s="172"/>
      <c r="RHU9" s="172"/>
      <c r="RHV9" s="172"/>
      <c r="RHW9" s="172"/>
      <c r="RHX9" s="172"/>
      <c r="RHY9" s="172"/>
      <c r="RHZ9" s="172"/>
      <c r="RIA9" s="172"/>
      <c r="RIB9" s="172"/>
      <c r="RIC9" s="172"/>
      <c r="RID9" s="172"/>
      <c r="RIE9" s="172"/>
      <c r="RIF9" s="172"/>
      <c r="RIG9" s="172"/>
      <c r="RIH9" s="172"/>
      <c r="RII9" s="172"/>
      <c r="RIJ9" s="172"/>
      <c r="RIK9" s="172"/>
      <c r="RIL9" s="172"/>
      <c r="RIM9" s="172"/>
      <c r="RIN9" s="172"/>
      <c r="RIO9" s="172"/>
      <c r="RIP9" s="172"/>
      <c r="RIQ9" s="172"/>
      <c r="RIR9" s="172"/>
      <c r="RIS9" s="172"/>
      <c r="RIT9" s="172"/>
      <c r="RIU9" s="172"/>
      <c r="RIV9" s="172"/>
      <c r="RIW9" s="172"/>
      <c r="RIX9" s="172"/>
      <c r="RIY9" s="172"/>
      <c r="RIZ9" s="172"/>
      <c r="RJA9" s="172"/>
      <c r="RJB9" s="172"/>
      <c r="RJC9" s="172"/>
      <c r="RJD9" s="172"/>
      <c r="RJE9" s="172"/>
      <c r="RJF9" s="172"/>
      <c r="RJG9" s="172"/>
      <c r="RJH9" s="172"/>
      <c r="RJI9" s="172"/>
      <c r="RJJ9" s="172"/>
      <c r="RJK9" s="172"/>
      <c r="RJL9" s="172"/>
      <c r="RJM9" s="172"/>
      <c r="RJN9" s="172"/>
      <c r="RJO9" s="172"/>
      <c r="RJP9" s="172"/>
      <c r="RJQ9" s="172"/>
      <c r="RJR9" s="172"/>
      <c r="RJS9" s="172"/>
      <c r="RJT9" s="172"/>
      <c r="RJU9" s="172"/>
      <c r="RJV9" s="172"/>
      <c r="RJW9" s="172"/>
      <c r="RJX9" s="172"/>
      <c r="RJY9" s="172"/>
      <c r="RJZ9" s="172"/>
      <c r="RKA9" s="172"/>
      <c r="RKB9" s="172"/>
      <c r="RKC9" s="172"/>
      <c r="RKD9" s="172"/>
      <c r="RKE9" s="172"/>
      <c r="RKF9" s="172"/>
      <c r="RKG9" s="172"/>
      <c r="RKH9" s="172"/>
      <c r="RKI9" s="172"/>
      <c r="RKJ9" s="172"/>
      <c r="RKK9" s="172"/>
      <c r="RKL9" s="172"/>
      <c r="RKM9" s="172"/>
      <c r="RKN9" s="172"/>
      <c r="RKO9" s="172"/>
      <c r="RKP9" s="172"/>
      <c r="RKQ9" s="172"/>
      <c r="RKR9" s="172"/>
      <c r="RKS9" s="172"/>
      <c r="RKT9" s="172"/>
      <c r="RKU9" s="172"/>
      <c r="RKV9" s="172"/>
      <c r="RKW9" s="172"/>
      <c r="RKX9" s="172"/>
      <c r="RKY9" s="172"/>
      <c r="RKZ9" s="172"/>
      <c r="RLA9" s="172"/>
      <c r="RLB9" s="172"/>
      <c r="RLC9" s="172"/>
      <c r="RLD9" s="172"/>
      <c r="RLE9" s="172"/>
      <c r="RLF9" s="172"/>
      <c r="RLG9" s="172"/>
      <c r="RLH9" s="172"/>
      <c r="RLI9" s="172"/>
      <c r="RLJ9" s="172"/>
      <c r="RLK9" s="172"/>
      <c r="RLL9" s="172"/>
      <c r="RLM9" s="172"/>
      <c r="RLN9" s="172"/>
      <c r="RLO9" s="172"/>
      <c r="RLP9" s="172"/>
      <c r="RLQ9" s="172"/>
      <c r="RLR9" s="172"/>
      <c r="RLS9" s="172"/>
      <c r="RLT9" s="172"/>
      <c r="RLU9" s="172"/>
      <c r="RLV9" s="172"/>
      <c r="RLW9" s="172"/>
      <c r="RLX9" s="172"/>
      <c r="RLY9" s="172"/>
      <c r="RLZ9" s="172"/>
      <c r="RMA9" s="172"/>
      <c r="RMB9" s="172"/>
      <c r="RMC9" s="172"/>
      <c r="RMD9" s="172"/>
      <c r="RME9" s="172"/>
      <c r="RMF9" s="172"/>
      <c r="RMG9" s="172"/>
      <c r="RMH9" s="172"/>
      <c r="RMI9" s="172"/>
      <c r="RMJ9" s="172"/>
      <c r="RMK9" s="172"/>
      <c r="RML9" s="172"/>
      <c r="RMM9" s="172"/>
      <c r="RMN9" s="172"/>
      <c r="RMO9" s="172"/>
      <c r="RMP9" s="172"/>
      <c r="RMQ9" s="172"/>
      <c r="RMR9" s="172"/>
      <c r="RMS9" s="172"/>
      <c r="RMT9" s="172"/>
      <c r="RMU9" s="172"/>
      <c r="RMV9" s="172"/>
      <c r="RMW9" s="172"/>
      <c r="RMX9" s="172"/>
      <c r="RMY9" s="172"/>
      <c r="RMZ9" s="172"/>
      <c r="RNA9" s="172"/>
      <c r="RNB9" s="172"/>
      <c r="RNC9" s="172"/>
      <c r="RND9" s="172"/>
      <c r="RNE9" s="172"/>
      <c r="RNF9" s="172"/>
      <c r="RNG9" s="172"/>
      <c r="RNH9" s="172"/>
      <c r="RNI9" s="172"/>
      <c r="RNJ9" s="172"/>
      <c r="RNK9" s="172"/>
      <c r="RNL9" s="172"/>
      <c r="RNM9" s="172"/>
      <c r="RNN9" s="172"/>
      <c r="RNO9" s="172"/>
      <c r="RNP9" s="172"/>
      <c r="RNQ9" s="172"/>
      <c r="RNR9" s="172"/>
      <c r="RNS9" s="172"/>
      <c r="RNT9" s="172"/>
      <c r="RNU9" s="172"/>
      <c r="RNV9" s="172"/>
      <c r="RNW9" s="172"/>
      <c r="RNX9" s="172"/>
      <c r="RNY9" s="172"/>
      <c r="RNZ9" s="172"/>
      <c r="ROA9" s="172"/>
      <c r="ROB9" s="172"/>
      <c r="ROC9" s="172"/>
      <c r="ROD9" s="172"/>
      <c r="ROE9" s="172"/>
      <c r="ROF9" s="172"/>
      <c r="ROG9" s="172"/>
      <c r="ROH9" s="172"/>
      <c r="ROI9" s="172"/>
      <c r="ROJ9" s="172"/>
      <c r="ROK9" s="172"/>
      <c r="ROL9" s="172"/>
      <c r="ROM9" s="172"/>
      <c r="RON9" s="172"/>
      <c r="ROO9" s="172"/>
      <c r="ROP9" s="172"/>
      <c r="ROQ9" s="172"/>
      <c r="ROR9" s="172"/>
      <c r="ROS9" s="172"/>
      <c r="ROT9" s="172"/>
      <c r="ROU9" s="172"/>
      <c r="ROV9" s="172"/>
      <c r="ROW9" s="172"/>
      <c r="ROX9" s="172"/>
      <c r="ROY9" s="172"/>
      <c r="ROZ9" s="172"/>
      <c r="RPA9" s="172"/>
      <c r="RPB9" s="172"/>
      <c r="RPC9" s="172"/>
      <c r="RPD9" s="172"/>
      <c r="RPE9" s="172"/>
      <c r="RPF9" s="172"/>
      <c r="RPG9" s="172"/>
      <c r="RPH9" s="172"/>
      <c r="RPI9" s="172"/>
      <c r="RPJ9" s="172"/>
      <c r="RPK9" s="172"/>
      <c r="RPL9" s="172"/>
      <c r="RPM9" s="172"/>
      <c r="RPN9" s="172"/>
      <c r="RPO9" s="172"/>
      <c r="RPP9" s="172"/>
      <c r="RPQ9" s="172"/>
      <c r="RPR9" s="172"/>
      <c r="RPS9" s="172"/>
      <c r="RPT9" s="172"/>
      <c r="RPU9" s="172"/>
      <c r="RPV9" s="172"/>
      <c r="RPW9" s="172"/>
      <c r="RPX9" s="172"/>
      <c r="RPY9" s="172"/>
      <c r="RPZ9" s="172"/>
      <c r="RQA9" s="172"/>
      <c r="RQB9" s="172"/>
      <c r="RQC9" s="172"/>
      <c r="RQD9" s="172"/>
      <c r="RQE9" s="172"/>
      <c r="RQF9" s="172"/>
      <c r="RQG9" s="172"/>
      <c r="RQH9" s="172"/>
      <c r="RQI9" s="172"/>
      <c r="RQJ9" s="172"/>
      <c r="RQK9" s="172"/>
      <c r="RQL9" s="172"/>
      <c r="RQM9" s="172"/>
      <c r="RQN9" s="172"/>
      <c r="RQO9" s="172"/>
      <c r="RQP9" s="172"/>
      <c r="RQQ9" s="172"/>
      <c r="RQR9" s="172"/>
      <c r="RQS9" s="172"/>
      <c r="RQT9" s="172"/>
      <c r="RQU9" s="172"/>
      <c r="RQV9" s="172"/>
      <c r="RQW9" s="172"/>
      <c r="RQX9" s="172"/>
      <c r="RQY9" s="172"/>
      <c r="RQZ9" s="172"/>
      <c r="RRA9" s="172"/>
      <c r="RRB9" s="172"/>
      <c r="RRC9" s="172"/>
      <c r="RRD9" s="172"/>
      <c r="RRE9" s="172"/>
      <c r="RRF9" s="172"/>
      <c r="RRG9" s="172"/>
      <c r="RRH9" s="172"/>
      <c r="RRI9" s="172"/>
      <c r="RRJ9" s="172"/>
      <c r="RRK9" s="172"/>
      <c r="RRL9" s="172"/>
      <c r="RRM9" s="172"/>
      <c r="RRN9" s="172"/>
      <c r="RRO9" s="172"/>
      <c r="RRP9" s="172"/>
      <c r="RRQ9" s="172"/>
      <c r="RRR9" s="172"/>
      <c r="RRS9" s="172"/>
      <c r="RRT9" s="172"/>
      <c r="RRU9" s="172"/>
      <c r="RRV9" s="172"/>
      <c r="RRW9" s="172"/>
      <c r="RRX9" s="172"/>
      <c r="RRY9" s="172"/>
      <c r="RRZ9" s="172"/>
      <c r="RSA9" s="172"/>
      <c r="RSB9" s="172"/>
      <c r="RSC9" s="172"/>
      <c r="RSD9" s="172"/>
      <c r="RSE9" s="172"/>
      <c r="RSF9" s="172"/>
      <c r="RSG9" s="172"/>
      <c r="RSH9" s="172"/>
      <c r="RSI9" s="172"/>
      <c r="RSJ9" s="172"/>
      <c r="RSK9" s="172"/>
      <c r="RSL9" s="172"/>
      <c r="RSM9" s="172"/>
      <c r="RSN9" s="172"/>
      <c r="RSO9" s="172"/>
      <c r="RSP9" s="172"/>
      <c r="RSQ9" s="172"/>
      <c r="RSR9" s="172"/>
      <c r="RSS9" s="172"/>
      <c r="RST9" s="172"/>
      <c r="RSU9" s="172"/>
      <c r="RSV9" s="172"/>
      <c r="RSW9" s="172"/>
      <c r="RSX9" s="172"/>
      <c r="RSY9" s="172"/>
      <c r="RSZ9" s="172"/>
      <c r="RTA9" s="172"/>
      <c r="RTB9" s="172"/>
      <c r="RTC9" s="172"/>
      <c r="RTD9" s="172"/>
      <c r="RTE9" s="172"/>
      <c r="RTF9" s="172"/>
      <c r="RTG9" s="172"/>
      <c r="RTH9" s="172"/>
      <c r="RTI9" s="172"/>
      <c r="RTJ9" s="172"/>
      <c r="RTK9" s="172"/>
      <c r="RTL9" s="172"/>
      <c r="RTM9" s="172"/>
      <c r="RTN9" s="172"/>
      <c r="RTO9" s="172"/>
      <c r="RTP9" s="172"/>
      <c r="RTQ9" s="172"/>
      <c r="RTR9" s="172"/>
      <c r="RTS9" s="172"/>
      <c r="RTT9" s="172"/>
      <c r="RTU9" s="172"/>
      <c r="RTV9" s="172"/>
      <c r="RTW9" s="172"/>
      <c r="RTX9" s="172"/>
      <c r="RTY9" s="172"/>
      <c r="RTZ9" s="172"/>
      <c r="RUA9" s="172"/>
      <c r="RUB9" s="172"/>
      <c r="RUC9" s="172"/>
      <c r="RUD9" s="172"/>
      <c r="RUE9" s="172"/>
      <c r="RUF9" s="172"/>
      <c r="RUG9" s="172"/>
      <c r="RUH9" s="172"/>
      <c r="RUI9" s="172"/>
      <c r="RUJ9" s="172"/>
      <c r="RUK9" s="172"/>
      <c r="RUL9" s="172"/>
      <c r="RUM9" s="172"/>
      <c r="RUN9" s="172"/>
      <c r="RUO9" s="172"/>
      <c r="RUP9" s="172"/>
      <c r="RUQ9" s="172"/>
      <c r="RUR9" s="172"/>
      <c r="RUS9" s="172"/>
      <c r="RUT9" s="172"/>
      <c r="RUU9" s="172"/>
      <c r="RUV9" s="172"/>
      <c r="RUW9" s="172"/>
      <c r="RUX9" s="172"/>
      <c r="RUY9" s="172"/>
      <c r="RUZ9" s="172"/>
      <c r="RVA9" s="172"/>
      <c r="RVB9" s="172"/>
      <c r="RVC9" s="172"/>
      <c r="RVD9" s="172"/>
      <c r="RVE9" s="172"/>
      <c r="RVF9" s="172"/>
      <c r="RVG9" s="172"/>
      <c r="RVH9" s="172"/>
      <c r="RVI9" s="172"/>
      <c r="RVJ9" s="172"/>
      <c r="RVK9" s="172"/>
      <c r="RVL9" s="172"/>
      <c r="RVM9" s="172"/>
      <c r="RVN9" s="172"/>
      <c r="RVO9" s="172"/>
      <c r="RVP9" s="172"/>
      <c r="RVQ9" s="172"/>
      <c r="RVR9" s="172"/>
      <c r="RVS9" s="172"/>
      <c r="RVT9" s="172"/>
      <c r="RVU9" s="172"/>
      <c r="RVV9" s="172"/>
      <c r="RVW9" s="172"/>
      <c r="RVX9" s="172"/>
      <c r="RVY9" s="172"/>
      <c r="RVZ9" s="172"/>
      <c r="RWA9" s="172"/>
      <c r="RWB9" s="172"/>
      <c r="RWC9" s="172"/>
      <c r="RWD9" s="172"/>
      <c r="RWE9" s="172"/>
      <c r="RWF9" s="172"/>
      <c r="RWG9" s="172"/>
      <c r="RWH9" s="172"/>
      <c r="RWI9" s="172"/>
      <c r="RWJ9" s="172"/>
      <c r="RWK9" s="172"/>
      <c r="RWL9" s="172"/>
      <c r="RWM9" s="172"/>
      <c r="RWN9" s="172"/>
      <c r="RWO9" s="172"/>
      <c r="RWP9" s="172"/>
      <c r="RWQ9" s="172"/>
      <c r="RWR9" s="172"/>
      <c r="RWS9" s="172"/>
      <c r="RWT9" s="172"/>
      <c r="RWU9" s="172"/>
      <c r="RWV9" s="172"/>
      <c r="RWW9" s="172"/>
      <c r="RWX9" s="172"/>
      <c r="RWY9" s="172"/>
      <c r="RWZ9" s="172"/>
      <c r="RXA9" s="172"/>
      <c r="RXB9" s="172"/>
      <c r="RXC9" s="172"/>
      <c r="RXD9" s="172"/>
      <c r="RXE9" s="172"/>
      <c r="RXF9" s="172"/>
      <c r="RXG9" s="172"/>
      <c r="RXH9" s="172"/>
      <c r="RXI9" s="172"/>
      <c r="RXJ9" s="172"/>
      <c r="RXK9" s="172"/>
      <c r="RXL9" s="172"/>
      <c r="RXM9" s="172"/>
      <c r="RXN9" s="172"/>
      <c r="RXO9" s="172"/>
      <c r="RXP9" s="172"/>
      <c r="RXQ9" s="172"/>
      <c r="RXR9" s="172"/>
      <c r="RXS9" s="172"/>
      <c r="RXT9" s="172"/>
      <c r="RXU9" s="172"/>
      <c r="RXV9" s="172"/>
      <c r="RXW9" s="172"/>
      <c r="RXX9" s="172"/>
      <c r="RXY9" s="172"/>
      <c r="RXZ9" s="172"/>
      <c r="RYA9" s="172"/>
      <c r="RYB9" s="172"/>
      <c r="RYC9" s="172"/>
      <c r="RYD9" s="172"/>
      <c r="RYE9" s="172"/>
      <c r="RYF9" s="172"/>
      <c r="RYG9" s="172"/>
      <c r="RYH9" s="172"/>
      <c r="RYI9" s="172"/>
      <c r="RYJ9" s="172"/>
      <c r="RYK9" s="172"/>
      <c r="RYL9" s="172"/>
      <c r="RYM9" s="172"/>
      <c r="RYN9" s="172"/>
      <c r="RYO9" s="172"/>
      <c r="RYP9" s="172"/>
      <c r="RYQ9" s="172"/>
      <c r="RYR9" s="172"/>
      <c r="RYS9" s="172"/>
      <c r="RYT9" s="172"/>
      <c r="RYU9" s="172"/>
      <c r="RYV9" s="172"/>
      <c r="RYW9" s="172"/>
      <c r="RYX9" s="172"/>
      <c r="RYY9" s="172"/>
      <c r="RYZ9" s="172"/>
      <c r="RZA9" s="172"/>
      <c r="RZB9" s="172"/>
      <c r="RZC9" s="172"/>
      <c r="RZD9" s="172"/>
      <c r="RZE9" s="172"/>
      <c r="RZF9" s="172"/>
      <c r="RZG9" s="172"/>
      <c r="RZH9" s="172"/>
      <c r="RZI9" s="172"/>
      <c r="RZJ9" s="172"/>
      <c r="RZK9" s="172"/>
      <c r="RZL9" s="172"/>
      <c r="RZM9" s="172"/>
      <c r="RZN9" s="172"/>
      <c r="RZO9" s="172"/>
      <c r="RZP9" s="172"/>
      <c r="RZQ9" s="172"/>
      <c r="RZR9" s="172"/>
      <c r="RZS9" s="172"/>
      <c r="RZT9" s="172"/>
      <c r="RZU9" s="172"/>
      <c r="RZV9" s="172"/>
      <c r="RZW9" s="172"/>
      <c r="RZX9" s="172"/>
      <c r="RZY9" s="172"/>
      <c r="RZZ9" s="172"/>
      <c r="SAA9" s="172"/>
      <c r="SAB9" s="172"/>
      <c r="SAC9" s="172"/>
      <c r="SAD9" s="172"/>
      <c r="SAE9" s="172"/>
      <c r="SAF9" s="172"/>
      <c r="SAG9" s="172"/>
      <c r="SAH9" s="172"/>
      <c r="SAI9" s="172"/>
      <c r="SAJ9" s="172"/>
      <c r="SAK9" s="172"/>
      <c r="SAL9" s="172"/>
      <c r="SAM9" s="172"/>
      <c r="SAN9" s="172"/>
      <c r="SAO9" s="172"/>
      <c r="SAP9" s="172"/>
      <c r="SAQ9" s="172"/>
      <c r="SAR9" s="172"/>
      <c r="SAS9" s="172"/>
      <c r="SAT9" s="172"/>
      <c r="SAU9" s="172"/>
      <c r="SAV9" s="172"/>
      <c r="SAW9" s="172"/>
      <c r="SAX9" s="172"/>
      <c r="SAY9" s="172"/>
      <c r="SAZ9" s="172"/>
      <c r="SBA9" s="172"/>
      <c r="SBB9" s="172"/>
      <c r="SBC9" s="172"/>
      <c r="SBD9" s="172"/>
      <c r="SBE9" s="172"/>
      <c r="SBF9" s="172"/>
      <c r="SBG9" s="172"/>
      <c r="SBH9" s="172"/>
      <c r="SBI9" s="172"/>
      <c r="SBJ9" s="172"/>
      <c r="SBK9" s="172"/>
      <c r="SBL9" s="172"/>
      <c r="SBM9" s="172"/>
      <c r="SBN9" s="172"/>
      <c r="SBO9" s="172"/>
      <c r="SBP9" s="172"/>
      <c r="SBQ9" s="172"/>
      <c r="SBR9" s="172"/>
      <c r="SBS9" s="172"/>
      <c r="SBT9" s="172"/>
      <c r="SBU9" s="172"/>
      <c r="SBV9" s="172"/>
      <c r="SBW9" s="172"/>
      <c r="SBX9" s="172"/>
      <c r="SBY9" s="172"/>
      <c r="SBZ9" s="172"/>
      <c r="SCA9" s="172"/>
      <c r="SCB9" s="172"/>
      <c r="SCC9" s="172"/>
      <c r="SCD9" s="172"/>
      <c r="SCE9" s="172"/>
      <c r="SCF9" s="172"/>
      <c r="SCG9" s="172"/>
      <c r="SCH9" s="172"/>
      <c r="SCI9" s="172"/>
      <c r="SCJ9" s="172"/>
      <c r="SCK9" s="172"/>
      <c r="SCL9" s="172"/>
      <c r="SCM9" s="172"/>
      <c r="SCN9" s="172"/>
      <c r="SCO9" s="172"/>
      <c r="SCP9" s="172"/>
      <c r="SCQ9" s="172"/>
      <c r="SCR9" s="172"/>
      <c r="SCS9" s="172"/>
      <c r="SCT9" s="172"/>
      <c r="SCU9" s="172"/>
      <c r="SCV9" s="172"/>
      <c r="SCW9" s="172"/>
      <c r="SCX9" s="172"/>
      <c r="SCY9" s="172"/>
      <c r="SCZ9" s="172"/>
      <c r="SDA9" s="172"/>
      <c r="SDB9" s="172"/>
      <c r="SDC9" s="172"/>
      <c r="SDD9" s="172"/>
      <c r="SDE9" s="172"/>
      <c r="SDF9" s="172"/>
      <c r="SDG9" s="172"/>
      <c r="SDH9" s="172"/>
      <c r="SDI9" s="172"/>
      <c r="SDJ9" s="172"/>
      <c r="SDK9" s="172"/>
      <c r="SDL9" s="172"/>
      <c r="SDM9" s="172"/>
      <c r="SDN9" s="172"/>
      <c r="SDO9" s="172"/>
      <c r="SDP9" s="172"/>
      <c r="SDQ9" s="172"/>
      <c r="SDR9" s="172"/>
      <c r="SDS9" s="172"/>
      <c r="SDT9" s="172"/>
      <c r="SDU9" s="172"/>
      <c r="SDV9" s="172"/>
      <c r="SDW9" s="172"/>
      <c r="SDX9" s="172"/>
      <c r="SDY9" s="172"/>
      <c r="SDZ9" s="172"/>
      <c r="SEA9" s="172"/>
      <c r="SEB9" s="172"/>
      <c r="SEC9" s="172"/>
      <c r="SED9" s="172"/>
      <c r="SEE9" s="172"/>
      <c r="SEF9" s="172"/>
      <c r="SEG9" s="172"/>
      <c r="SEH9" s="172"/>
      <c r="SEI9" s="172"/>
      <c r="SEJ9" s="172"/>
      <c r="SEK9" s="172"/>
      <c r="SEL9" s="172"/>
      <c r="SEM9" s="172"/>
      <c r="SEN9" s="172"/>
      <c r="SEO9" s="172"/>
      <c r="SEP9" s="172"/>
      <c r="SEQ9" s="172"/>
      <c r="SER9" s="172"/>
      <c r="SES9" s="172"/>
      <c r="SET9" s="172"/>
      <c r="SEU9" s="172"/>
      <c r="SEV9" s="172"/>
      <c r="SEW9" s="172"/>
      <c r="SEX9" s="172"/>
      <c r="SEY9" s="172"/>
      <c r="SEZ9" s="172"/>
      <c r="SFA9" s="172"/>
      <c r="SFB9" s="172"/>
      <c r="SFC9" s="172"/>
      <c r="SFD9" s="172"/>
      <c r="SFE9" s="172"/>
      <c r="SFF9" s="172"/>
      <c r="SFG9" s="172"/>
      <c r="SFH9" s="172"/>
      <c r="SFI9" s="172"/>
      <c r="SFJ9" s="172"/>
      <c r="SFK9" s="172"/>
      <c r="SFL9" s="172"/>
      <c r="SFM9" s="172"/>
      <c r="SFN9" s="172"/>
      <c r="SFO9" s="172"/>
      <c r="SFP9" s="172"/>
      <c r="SFQ9" s="172"/>
      <c r="SFR9" s="172"/>
      <c r="SFS9" s="172"/>
      <c r="SFT9" s="172"/>
      <c r="SFU9" s="172"/>
      <c r="SFV9" s="172"/>
      <c r="SFW9" s="172"/>
      <c r="SFX9" s="172"/>
      <c r="SFY9" s="172"/>
      <c r="SFZ9" s="172"/>
      <c r="SGA9" s="172"/>
      <c r="SGB9" s="172"/>
      <c r="SGC9" s="172"/>
      <c r="SGD9" s="172"/>
      <c r="SGE9" s="172"/>
      <c r="SGF9" s="172"/>
      <c r="SGG9" s="172"/>
      <c r="SGH9" s="172"/>
      <c r="SGI9" s="172"/>
      <c r="SGJ9" s="172"/>
      <c r="SGK9" s="172"/>
      <c r="SGL9" s="172"/>
      <c r="SGM9" s="172"/>
      <c r="SGN9" s="172"/>
      <c r="SGO9" s="172"/>
      <c r="SGP9" s="172"/>
      <c r="SGQ9" s="172"/>
      <c r="SGR9" s="172"/>
      <c r="SGS9" s="172"/>
      <c r="SGT9" s="172"/>
      <c r="SGU9" s="172"/>
      <c r="SGV9" s="172"/>
      <c r="SGW9" s="172"/>
      <c r="SGX9" s="172"/>
      <c r="SGY9" s="172"/>
      <c r="SGZ9" s="172"/>
      <c r="SHA9" s="172"/>
      <c r="SHB9" s="172"/>
      <c r="SHC9" s="172"/>
      <c r="SHD9" s="172"/>
      <c r="SHE9" s="172"/>
      <c r="SHF9" s="172"/>
      <c r="SHG9" s="172"/>
      <c r="SHH9" s="172"/>
      <c r="SHI9" s="172"/>
      <c r="SHJ9" s="172"/>
      <c r="SHK9" s="172"/>
      <c r="SHL9" s="172"/>
      <c r="SHM9" s="172"/>
      <c r="SHN9" s="172"/>
      <c r="SHO9" s="172"/>
      <c r="SHP9" s="172"/>
      <c r="SHQ9" s="172"/>
      <c r="SHR9" s="172"/>
      <c r="SHS9" s="172"/>
      <c r="SHT9" s="172"/>
      <c r="SHU9" s="172"/>
      <c r="SHV9" s="172"/>
      <c r="SHW9" s="172"/>
      <c r="SHX9" s="172"/>
      <c r="SHY9" s="172"/>
      <c r="SHZ9" s="172"/>
      <c r="SIA9" s="172"/>
      <c r="SIB9" s="172"/>
      <c r="SIC9" s="172"/>
      <c r="SID9" s="172"/>
      <c r="SIE9" s="172"/>
      <c r="SIF9" s="172"/>
      <c r="SIG9" s="172"/>
      <c r="SIH9" s="172"/>
      <c r="SII9" s="172"/>
      <c r="SIJ9" s="172"/>
      <c r="SIK9" s="172"/>
      <c r="SIL9" s="172"/>
      <c r="SIM9" s="172"/>
      <c r="SIN9" s="172"/>
      <c r="SIO9" s="172"/>
      <c r="SIP9" s="172"/>
      <c r="SIQ9" s="172"/>
      <c r="SIR9" s="172"/>
      <c r="SIS9" s="172"/>
      <c r="SIT9" s="172"/>
      <c r="SIU9" s="172"/>
      <c r="SIV9" s="172"/>
      <c r="SIW9" s="172"/>
      <c r="SIX9" s="172"/>
      <c r="SIY9" s="172"/>
      <c r="SIZ9" s="172"/>
      <c r="SJA9" s="172"/>
      <c r="SJB9" s="172"/>
      <c r="SJC9" s="172"/>
      <c r="SJD9" s="172"/>
      <c r="SJE9" s="172"/>
      <c r="SJF9" s="172"/>
      <c r="SJG9" s="172"/>
      <c r="SJH9" s="172"/>
      <c r="SJI9" s="172"/>
      <c r="SJJ9" s="172"/>
      <c r="SJK9" s="172"/>
      <c r="SJL9" s="172"/>
      <c r="SJM9" s="172"/>
      <c r="SJN9" s="172"/>
      <c r="SJO9" s="172"/>
      <c r="SJP9" s="172"/>
      <c r="SJQ9" s="172"/>
      <c r="SJR9" s="172"/>
      <c r="SJS9" s="172"/>
      <c r="SJT9" s="172"/>
      <c r="SJU9" s="172"/>
      <c r="SJV9" s="172"/>
      <c r="SJW9" s="172"/>
      <c r="SJX9" s="172"/>
      <c r="SJY9" s="172"/>
      <c r="SJZ9" s="172"/>
      <c r="SKA9" s="172"/>
      <c r="SKB9" s="172"/>
      <c r="SKC9" s="172"/>
      <c r="SKD9" s="172"/>
      <c r="SKE9" s="172"/>
      <c r="SKF9" s="172"/>
      <c r="SKG9" s="172"/>
      <c r="SKH9" s="172"/>
      <c r="SKI9" s="172"/>
      <c r="SKJ9" s="172"/>
      <c r="SKK9" s="172"/>
      <c r="SKL9" s="172"/>
      <c r="SKM9" s="172"/>
      <c r="SKN9" s="172"/>
      <c r="SKO9" s="172"/>
      <c r="SKP9" s="172"/>
      <c r="SKQ9" s="172"/>
      <c r="SKR9" s="172"/>
      <c r="SKS9" s="172"/>
      <c r="SKT9" s="172"/>
      <c r="SKU9" s="172"/>
      <c r="SKV9" s="172"/>
      <c r="SKW9" s="172"/>
      <c r="SKX9" s="172"/>
      <c r="SKY9" s="172"/>
      <c r="SKZ9" s="172"/>
      <c r="SLA9" s="172"/>
      <c r="SLB9" s="172"/>
      <c r="SLC9" s="172"/>
      <c r="SLD9" s="172"/>
      <c r="SLE9" s="172"/>
      <c r="SLF9" s="172"/>
      <c r="SLG9" s="172"/>
      <c r="SLH9" s="172"/>
      <c r="SLI9" s="172"/>
      <c r="SLJ9" s="172"/>
      <c r="SLK9" s="172"/>
      <c r="SLL9" s="172"/>
      <c r="SLM9" s="172"/>
      <c r="SLN9" s="172"/>
      <c r="SLO9" s="172"/>
      <c r="SLP9" s="172"/>
      <c r="SLQ9" s="172"/>
      <c r="SLR9" s="172"/>
      <c r="SLS9" s="172"/>
      <c r="SLT9" s="172"/>
      <c r="SLU9" s="172"/>
      <c r="SLV9" s="172"/>
      <c r="SLW9" s="172"/>
      <c r="SLX9" s="172"/>
      <c r="SLY9" s="172"/>
      <c r="SLZ9" s="172"/>
      <c r="SMA9" s="172"/>
      <c r="SMB9" s="172"/>
      <c r="SMC9" s="172"/>
      <c r="SMD9" s="172"/>
      <c r="SME9" s="172"/>
      <c r="SMF9" s="172"/>
      <c r="SMG9" s="172"/>
      <c r="SMH9" s="172"/>
      <c r="SMI9" s="172"/>
      <c r="SMJ9" s="172"/>
      <c r="SMK9" s="172"/>
      <c r="SML9" s="172"/>
      <c r="SMM9" s="172"/>
      <c r="SMN9" s="172"/>
      <c r="SMO9" s="172"/>
      <c r="SMP9" s="172"/>
      <c r="SMQ9" s="172"/>
      <c r="SMR9" s="172"/>
      <c r="SMS9" s="172"/>
      <c r="SMT9" s="172"/>
      <c r="SMU9" s="172"/>
      <c r="SMV9" s="172"/>
      <c r="SMW9" s="172"/>
      <c r="SMX9" s="172"/>
      <c r="SMY9" s="172"/>
      <c r="SMZ9" s="172"/>
      <c r="SNA9" s="172"/>
      <c r="SNB9" s="172"/>
      <c r="SNC9" s="172"/>
      <c r="SND9" s="172"/>
      <c r="SNE9" s="172"/>
      <c r="SNF9" s="172"/>
      <c r="SNG9" s="172"/>
      <c r="SNH9" s="172"/>
      <c r="SNI9" s="172"/>
      <c r="SNJ9" s="172"/>
      <c r="SNK9" s="172"/>
      <c r="SNL9" s="172"/>
      <c r="SNM9" s="172"/>
      <c r="SNN9" s="172"/>
      <c r="SNO9" s="172"/>
      <c r="SNP9" s="172"/>
      <c r="SNQ9" s="172"/>
      <c r="SNR9" s="172"/>
      <c r="SNS9" s="172"/>
      <c r="SNT9" s="172"/>
      <c r="SNU9" s="172"/>
      <c r="SNV9" s="172"/>
      <c r="SNW9" s="172"/>
      <c r="SNX9" s="172"/>
      <c r="SNY9" s="172"/>
      <c r="SNZ9" s="172"/>
      <c r="SOA9" s="172"/>
      <c r="SOB9" s="172"/>
      <c r="SOC9" s="172"/>
      <c r="SOD9" s="172"/>
      <c r="SOE9" s="172"/>
      <c r="SOF9" s="172"/>
      <c r="SOG9" s="172"/>
      <c r="SOH9" s="172"/>
      <c r="SOI9" s="172"/>
      <c r="SOJ9" s="172"/>
      <c r="SOK9" s="172"/>
      <c r="SOL9" s="172"/>
      <c r="SOM9" s="172"/>
      <c r="SON9" s="172"/>
      <c r="SOO9" s="172"/>
      <c r="SOP9" s="172"/>
      <c r="SOQ9" s="172"/>
      <c r="SOR9" s="172"/>
      <c r="SOS9" s="172"/>
      <c r="SOT9" s="172"/>
      <c r="SOU9" s="172"/>
      <c r="SOV9" s="172"/>
      <c r="SOW9" s="172"/>
      <c r="SOX9" s="172"/>
      <c r="SOY9" s="172"/>
      <c r="SOZ9" s="172"/>
      <c r="SPA9" s="172"/>
      <c r="SPB9" s="172"/>
      <c r="SPC9" s="172"/>
      <c r="SPD9" s="172"/>
      <c r="SPE9" s="172"/>
      <c r="SPF9" s="172"/>
      <c r="SPG9" s="172"/>
      <c r="SPH9" s="172"/>
      <c r="SPI9" s="172"/>
      <c r="SPJ9" s="172"/>
      <c r="SPK9" s="172"/>
      <c r="SPL9" s="172"/>
      <c r="SPM9" s="172"/>
      <c r="SPN9" s="172"/>
      <c r="SPO9" s="172"/>
      <c r="SPP9" s="172"/>
      <c r="SPQ9" s="172"/>
      <c r="SPR9" s="172"/>
      <c r="SPS9" s="172"/>
      <c r="SPT9" s="172"/>
      <c r="SPU9" s="172"/>
      <c r="SPV9" s="172"/>
      <c r="SPW9" s="172"/>
      <c r="SPX9" s="172"/>
      <c r="SPY9" s="172"/>
      <c r="SPZ9" s="172"/>
      <c r="SQA9" s="172"/>
      <c r="SQB9" s="172"/>
      <c r="SQC9" s="172"/>
      <c r="SQD9" s="172"/>
      <c r="SQE9" s="172"/>
      <c r="SQF9" s="172"/>
      <c r="SQG9" s="172"/>
      <c r="SQH9" s="172"/>
      <c r="SQI9" s="172"/>
      <c r="SQJ9" s="172"/>
      <c r="SQK9" s="172"/>
      <c r="SQL9" s="172"/>
      <c r="SQM9" s="172"/>
      <c r="SQN9" s="172"/>
      <c r="SQO9" s="172"/>
      <c r="SQP9" s="172"/>
      <c r="SQQ9" s="172"/>
      <c r="SQR9" s="172"/>
      <c r="SQS9" s="172"/>
      <c r="SQT9" s="172"/>
      <c r="SQU9" s="172"/>
      <c r="SQV9" s="172"/>
      <c r="SQW9" s="172"/>
      <c r="SQX9" s="172"/>
      <c r="SQY9" s="172"/>
      <c r="SQZ9" s="172"/>
      <c r="SRA9" s="172"/>
      <c r="SRB9" s="172"/>
      <c r="SRC9" s="172"/>
      <c r="SRD9" s="172"/>
      <c r="SRE9" s="172"/>
      <c r="SRF9" s="172"/>
      <c r="SRG9" s="172"/>
      <c r="SRH9" s="172"/>
      <c r="SRI9" s="172"/>
      <c r="SRJ9" s="172"/>
      <c r="SRK9" s="172"/>
      <c r="SRL9" s="172"/>
      <c r="SRM9" s="172"/>
      <c r="SRN9" s="172"/>
      <c r="SRO9" s="172"/>
      <c r="SRP9" s="172"/>
      <c r="SRQ9" s="172"/>
      <c r="SRR9" s="172"/>
      <c r="SRS9" s="172"/>
      <c r="SRT9" s="172"/>
      <c r="SRU9" s="172"/>
      <c r="SRV9" s="172"/>
      <c r="SRW9" s="172"/>
      <c r="SRX9" s="172"/>
      <c r="SRY9" s="172"/>
      <c r="SRZ9" s="172"/>
      <c r="SSA9" s="172"/>
      <c r="SSB9" s="172"/>
      <c r="SSC9" s="172"/>
      <c r="SSD9" s="172"/>
      <c r="SSE9" s="172"/>
      <c r="SSF9" s="172"/>
      <c r="SSG9" s="172"/>
      <c r="SSH9" s="172"/>
      <c r="SSI9" s="172"/>
      <c r="SSJ9" s="172"/>
      <c r="SSK9" s="172"/>
      <c r="SSL9" s="172"/>
      <c r="SSM9" s="172"/>
      <c r="SSN9" s="172"/>
      <c r="SSO9" s="172"/>
      <c r="SSP9" s="172"/>
      <c r="SSQ9" s="172"/>
      <c r="SSR9" s="172"/>
      <c r="SSS9" s="172"/>
      <c r="SST9" s="172"/>
      <c r="SSU9" s="172"/>
      <c r="SSV9" s="172"/>
      <c r="SSW9" s="172"/>
      <c r="SSX9" s="172"/>
      <c r="SSY9" s="172"/>
      <c r="SSZ9" s="172"/>
      <c r="STA9" s="172"/>
      <c r="STB9" s="172"/>
      <c r="STC9" s="172"/>
      <c r="STD9" s="172"/>
      <c r="STE9" s="172"/>
      <c r="STF9" s="172"/>
      <c r="STG9" s="172"/>
      <c r="STH9" s="172"/>
      <c r="STI9" s="172"/>
      <c r="STJ9" s="172"/>
      <c r="STK9" s="172"/>
      <c r="STL9" s="172"/>
      <c r="STM9" s="172"/>
      <c r="STN9" s="172"/>
      <c r="STO9" s="172"/>
      <c r="STP9" s="172"/>
      <c r="STQ9" s="172"/>
      <c r="STR9" s="172"/>
      <c r="STS9" s="172"/>
      <c r="STT9" s="172"/>
      <c r="STU9" s="172"/>
      <c r="STV9" s="172"/>
      <c r="STW9" s="172"/>
      <c r="STX9" s="172"/>
      <c r="STY9" s="172"/>
      <c r="STZ9" s="172"/>
      <c r="SUA9" s="172"/>
      <c r="SUB9" s="172"/>
      <c r="SUC9" s="172"/>
      <c r="SUD9" s="172"/>
      <c r="SUE9" s="172"/>
      <c r="SUF9" s="172"/>
      <c r="SUG9" s="172"/>
      <c r="SUH9" s="172"/>
      <c r="SUI9" s="172"/>
      <c r="SUJ9" s="172"/>
      <c r="SUK9" s="172"/>
      <c r="SUL9" s="172"/>
      <c r="SUM9" s="172"/>
      <c r="SUN9" s="172"/>
      <c r="SUO9" s="172"/>
      <c r="SUP9" s="172"/>
      <c r="SUQ9" s="172"/>
      <c r="SUR9" s="172"/>
      <c r="SUS9" s="172"/>
      <c r="SUT9" s="172"/>
      <c r="SUU9" s="172"/>
      <c r="SUV9" s="172"/>
      <c r="SUW9" s="172"/>
      <c r="SUX9" s="172"/>
      <c r="SUY9" s="172"/>
      <c r="SUZ9" s="172"/>
      <c r="SVA9" s="172"/>
      <c r="SVB9" s="172"/>
      <c r="SVC9" s="172"/>
      <c r="SVD9" s="172"/>
      <c r="SVE9" s="172"/>
      <c r="SVF9" s="172"/>
      <c r="SVG9" s="172"/>
      <c r="SVH9" s="172"/>
      <c r="SVI9" s="172"/>
      <c r="SVJ9" s="172"/>
      <c r="SVK9" s="172"/>
      <c r="SVL9" s="172"/>
      <c r="SVM9" s="172"/>
      <c r="SVN9" s="172"/>
      <c r="SVO9" s="172"/>
      <c r="SVP9" s="172"/>
      <c r="SVQ9" s="172"/>
      <c r="SVR9" s="172"/>
      <c r="SVS9" s="172"/>
      <c r="SVT9" s="172"/>
      <c r="SVU9" s="172"/>
      <c r="SVV9" s="172"/>
      <c r="SVW9" s="172"/>
      <c r="SVX9" s="172"/>
      <c r="SVY9" s="172"/>
      <c r="SVZ9" s="172"/>
      <c r="SWA9" s="172"/>
      <c r="SWB9" s="172"/>
      <c r="SWC9" s="172"/>
      <c r="SWD9" s="172"/>
      <c r="SWE9" s="172"/>
      <c r="SWF9" s="172"/>
      <c r="SWG9" s="172"/>
      <c r="SWH9" s="172"/>
      <c r="SWI9" s="172"/>
      <c r="SWJ9" s="172"/>
      <c r="SWK9" s="172"/>
      <c r="SWL9" s="172"/>
      <c r="SWM9" s="172"/>
      <c r="SWN9" s="172"/>
      <c r="SWO9" s="172"/>
      <c r="SWP9" s="172"/>
      <c r="SWQ9" s="172"/>
      <c r="SWR9" s="172"/>
      <c r="SWS9" s="172"/>
      <c r="SWT9" s="172"/>
      <c r="SWU9" s="172"/>
      <c r="SWV9" s="172"/>
      <c r="SWW9" s="172"/>
      <c r="SWX9" s="172"/>
      <c r="SWY9" s="172"/>
      <c r="SWZ9" s="172"/>
      <c r="SXA9" s="172"/>
      <c r="SXB9" s="172"/>
      <c r="SXC9" s="172"/>
      <c r="SXD9" s="172"/>
      <c r="SXE9" s="172"/>
      <c r="SXF9" s="172"/>
      <c r="SXG9" s="172"/>
      <c r="SXH9" s="172"/>
      <c r="SXI9" s="172"/>
      <c r="SXJ9" s="172"/>
      <c r="SXK9" s="172"/>
      <c r="SXL9" s="172"/>
      <c r="SXM9" s="172"/>
      <c r="SXN9" s="172"/>
      <c r="SXO9" s="172"/>
      <c r="SXP9" s="172"/>
      <c r="SXQ9" s="172"/>
      <c r="SXR9" s="172"/>
      <c r="SXS9" s="172"/>
      <c r="SXT9" s="172"/>
      <c r="SXU9" s="172"/>
      <c r="SXV9" s="172"/>
      <c r="SXW9" s="172"/>
      <c r="SXX9" s="172"/>
      <c r="SXY9" s="172"/>
      <c r="SXZ9" s="172"/>
      <c r="SYA9" s="172"/>
      <c r="SYB9" s="172"/>
      <c r="SYC9" s="172"/>
      <c r="SYD9" s="172"/>
      <c r="SYE9" s="172"/>
      <c r="SYF9" s="172"/>
      <c r="SYG9" s="172"/>
      <c r="SYH9" s="172"/>
      <c r="SYI9" s="172"/>
      <c r="SYJ9" s="172"/>
      <c r="SYK9" s="172"/>
      <c r="SYL9" s="172"/>
      <c r="SYM9" s="172"/>
      <c r="SYN9" s="172"/>
      <c r="SYO9" s="172"/>
      <c r="SYP9" s="172"/>
      <c r="SYQ9" s="172"/>
      <c r="SYR9" s="172"/>
      <c r="SYS9" s="172"/>
      <c r="SYT9" s="172"/>
      <c r="SYU9" s="172"/>
      <c r="SYV9" s="172"/>
      <c r="SYW9" s="172"/>
      <c r="SYX9" s="172"/>
      <c r="SYY9" s="172"/>
      <c r="SYZ9" s="172"/>
      <c r="SZA9" s="172"/>
      <c r="SZB9" s="172"/>
      <c r="SZC9" s="172"/>
      <c r="SZD9" s="172"/>
      <c r="SZE9" s="172"/>
      <c r="SZF9" s="172"/>
      <c r="SZG9" s="172"/>
      <c r="SZH9" s="172"/>
      <c r="SZI9" s="172"/>
      <c r="SZJ9" s="172"/>
      <c r="SZK9" s="172"/>
      <c r="SZL9" s="172"/>
      <c r="SZM9" s="172"/>
      <c r="SZN9" s="172"/>
      <c r="SZO9" s="172"/>
      <c r="SZP9" s="172"/>
      <c r="SZQ9" s="172"/>
      <c r="SZR9" s="172"/>
      <c r="SZS9" s="172"/>
      <c r="SZT9" s="172"/>
      <c r="SZU9" s="172"/>
      <c r="SZV9" s="172"/>
      <c r="SZW9" s="172"/>
      <c r="SZX9" s="172"/>
      <c r="SZY9" s="172"/>
      <c r="SZZ9" s="172"/>
      <c r="TAA9" s="172"/>
      <c r="TAB9" s="172"/>
      <c r="TAC9" s="172"/>
      <c r="TAD9" s="172"/>
      <c r="TAE9" s="172"/>
      <c r="TAF9" s="172"/>
      <c r="TAG9" s="172"/>
      <c r="TAH9" s="172"/>
      <c r="TAI9" s="172"/>
      <c r="TAJ9" s="172"/>
      <c r="TAK9" s="172"/>
      <c r="TAL9" s="172"/>
      <c r="TAM9" s="172"/>
      <c r="TAN9" s="172"/>
      <c r="TAO9" s="172"/>
      <c r="TAP9" s="172"/>
      <c r="TAQ9" s="172"/>
      <c r="TAR9" s="172"/>
      <c r="TAS9" s="172"/>
      <c r="TAT9" s="172"/>
      <c r="TAU9" s="172"/>
      <c r="TAV9" s="172"/>
      <c r="TAW9" s="172"/>
      <c r="TAX9" s="172"/>
      <c r="TAY9" s="172"/>
      <c r="TAZ9" s="172"/>
      <c r="TBA9" s="172"/>
      <c r="TBB9" s="172"/>
      <c r="TBC9" s="172"/>
      <c r="TBD9" s="172"/>
      <c r="TBE9" s="172"/>
      <c r="TBF9" s="172"/>
      <c r="TBG9" s="172"/>
      <c r="TBH9" s="172"/>
      <c r="TBI9" s="172"/>
      <c r="TBJ9" s="172"/>
      <c r="TBK9" s="172"/>
      <c r="TBL9" s="172"/>
      <c r="TBM9" s="172"/>
      <c r="TBN9" s="172"/>
      <c r="TBO9" s="172"/>
      <c r="TBP9" s="172"/>
      <c r="TBQ9" s="172"/>
      <c r="TBR9" s="172"/>
      <c r="TBS9" s="172"/>
      <c r="TBT9" s="172"/>
      <c r="TBU9" s="172"/>
      <c r="TBV9" s="172"/>
      <c r="TBW9" s="172"/>
      <c r="TBX9" s="172"/>
      <c r="TBY9" s="172"/>
      <c r="TBZ9" s="172"/>
      <c r="TCA9" s="172"/>
      <c r="TCB9" s="172"/>
      <c r="TCC9" s="172"/>
      <c r="TCD9" s="172"/>
      <c r="TCE9" s="172"/>
      <c r="TCF9" s="172"/>
      <c r="TCG9" s="172"/>
      <c r="TCH9" s="172"/>
      <c r="TCI9" s="172"/>
      <c r="TCJ9" s="172"/>
      <c r="TCK9" s="172"/>
      <c r="TCL9" s="172"/>
      <c r="TCM9" s="172"/>
      <c r="TCN9" s="172"/>
      <c r="TCO9" s="172"/>
      <c r="TCP9" s="172"/>
      <c r="TCQ9" s="172"/>
      <c r="TCR9" s="172"/>
      <c r="TCS9" s="172"/>
      <c r="TCT9" s="172"/>
      <c r="TCU9" s="172"/>
      <c r="TCV9" s="172"/>
      <c r="TCW9" s="172"/>
      <c r="TCX9" s="172"/>
      <c r="TCY9" s="172"/>
      <c r="TCZ9" s="172"/>
      <c r="TDA9" s="172"/>
      <c r="TDB9" s="172"/>
      <c r="TDC9" s="172"/>
      <c r="TDD9" s="172"/>
      <c r="TDE9" s="172"/>
      <c r="TDF9" s="172"/>
      <c r="TDG9" s="172"/>
      <c r="TDH9" s="172"/>
      <c r="TDI9" s="172"/>
      <c r="TDJ9" s="172"/>
      <c r="TDK9" s="172"/>
      <c r="TDL9" s="172"/>
      <c r="TDM9" s="172"/>
      <c r="TDN9" s="172"/>
      <c r="TDO9" s="172"/>
      <c r="TDP9" s="172"/>
      <c r="TDQ9" s="172"/>
      <c r="TDR9" s="172"/>
      <c r="TDS9" s="172"/>
      <c r="TDT9" s="172"/>
      <c r="TDU9" s="172"/>
      <c r="TDV9" s="172"/>
      <c r="TDW9" s="172"/>
      <c r="TDX9" s="172"/>
      <c r="TDY9" s="172"/>
      <c r="TDZ9" s="172"/>
      <c r="TEA9" s="172"/>
      <c r="TEB9" s="172"/>
      <c r="TEC9" s="172"/>
      <c r="TED9" s="172"/>
      <c r="TEE9" s="172"/>
      <c r="TEF9" s="172"/>
      <c r="TEG9" s="172"/>
      <c r="TEH9" s="172"/>
      <c r="TEI9" s="172"/>
      <c r="TEJ9" s="172"/>
      <c r="TEK9" s="172"/>
      <c r="TEL9" s="172"/>
      <c r="TEM9" s="172"/>
      <c r="TEN9" s="172"/>
      <c r="TEO9" s="172"/>
      <c r="TEP9" s="172"/>
      <c r="TEQ9" s="172"/>
      <c r="TER9" s="172"/>
      <c r="TES9" s="172"/>
      <c r="TET9" s="172"/>
      <c r="TEU9" s="172"/>
      <c r="TEV9" s="172"/>
      <c r="TEW9" s="172"/>
      <c r="TEX9" s="172"/>
      <c r="TEY9" s="172"/>
      <c r="TEZ9" s="172"/>
      <c r="TFA9" s="172"/>
      <c r="TFB9" s="172"/>
      <c r="TFC9" s="172"/>
      <c r="TFD9" s="172"/>
      <c r="TFE9" s="172"/>
      <c r="TFF9" s="172"/>
      <c r="TFG9" s="172"/>
      <c r="TFH9" s="172"/>
      <c r="TFI9" s="172"/>
      <c r="TFJ9" s="172"/>
      <c r="TFK9" s="172"/>
      <c r="TFL9" s="172"/>
      <c r="TFM9" s="172"/>
      <c r="TFN9" s="172"/>
      <c r="TFO9" s="172"/>
      <c r="TFP9" s="172"/>
      <c r="TFQ9" s="172"/>
      <c r="TFR9" s="172"/>
      <c r="TFS9" s="172"/>
      <c r="TFT9" s="172"/>
      <c r="TFU9" s="172"/>
      <c r="TFV9" s="172"/>
      <c r="TFW9" s="172"/>
      <c r="TFX9" s="172"/>
      <c r="TFY9" s="172"/>
      <c r="TFZ9" s="172"/>
      <c r="TGA9" s="172"/>
      <c r="TGB9" s="172"/>
      <c r="TGC9" s="172"/>
      <c r="TGD9" s="172"/>
      <c r="TGE9" s="172"/>
      <c r="TGF9" s="172"/>
      <c r="TGG9" s="172"/>
      <c r="TGH9" s="172"/>
      <c r="TGI9" s="172"/>
      <c r="TGJ9" s="172"/>
      <c r="TGK9" s="172"/>
      <c r="TGL9" s="172"/>
      <c r="TGM9" s="172"/>
      <c r="TGN9" s="172"/>
      <c r="TGO9" s="172"/>
      <c r="TGP9" s="172"/>
      <c r="TGQ9" s="172"/>
      <c r="TGR9" s="172"/>
      <c r="TGS9" s="172"/>
      <c r="TGT9" s="172"/>
      <c r="TGU9" s="172"/>
      <c r="TGV9" s="172"/>
      <c r="TGW9" s="172"/>
      <c r="TGX9" s="172"/>
      <c r="TGY9" s="172"/>
      <c r="TGZ9" s="172"/>
      <c r="THA9" s="172"/>
      <c r="THB9" s="172"/>
      <c r="THC9" s="172"/>
      <c r="THD9" s="172"/>
      <c r="THE9" s="172"/>
      <c r="THF9" s="172"/>
      <c r="THG9" s="172"/>
      <c r="THH9" s="172"/>
      <c r="THI9" s="172"/>
      <c r="THJ9" s="172"/>
      <c r="THK9" s="172"/>
      <c r="THL9" s="172"/>
      <c r="THM9" s="172"/>
      <c r="THN9" s="172"/>
      <c r="THO9" s="172"/>
      <c r="THP9" s="172"/>
      <c r="THQ9" s="172"/>
      <c r="THR9" s="172"/>
      <c r="THS9" s="172"/>
      <c r="THT9" s="172"/>
      <c r="THU9" s="172"/>
      <c r="THV9" s="172"/>
      <c r="THW9" s="172"/>
      <c r="THX9" s="172"/>
      <c r="THY9" s="172"/>
      <c r="THZ9" s="172"/>
      <c r="TIA9" s="172"/>
      <c r="TIB9" s="172"/>
      <c r="TIC9" s="172"/>
      <c r="TID9" s="172"/>
      <c r="TIE9" s="172"/>
      <c r="TIF9" s="172"/>
      <c r="TIG9" s="172"/>
      <c r="TIH9" s="172"/>
      <c r="TII9" s="172"/>
      <c r="TIJ9" s="172"/>
      <c r="TIK9" s="172"/>
      <c r="TIL9" s="172"/>
      <c r="TIM9" s="172"/>
      <c r="TIN9" s="172"/>
      <c r="TIO9" s="172"/>
      <c r="TIP9" s="172"/>
      <c r="TIQ9" s="172"/>
      <c r="TIR9" s="172"/>
      <c r="TIS9" s="172"/>
      <c r="TIT9" s="172"/>
      <c r="TIU9" s="172"/>
      <c r="TIV9" s="172"/>
      <c r="TIW9" s="172"/>
      <c r="TIX9" s="172"/>
      <c r="TIY9" s="172"/>
      <c r="TIZ9" s="172"/>
      <c r="TJA9" s="172"/>
      <c r="TJB9" s="172"/>
      <c r="TJC9" s="172"/>
      <c r="TJD9" s="172"/>
      <c r="TJE9" s="172"/>
      <c r="TJF9" s="172"/>
      <c r="TJG9" s="172"/>
      <c r="TJH9" s="172"/>
      <c r="TJI9" s="172"/>
      <c r="TJJ9" s="172"/>
      <c r="TJK9" s="172"/>
      <c r="TJL9" s="172"/>
      <c r="TJM9" s="172"/>
      <c r="TJN9" s="172"/>
      <c r="TJO9" s="172"/>
      <c r="TJP9" s="172"/>
      <c r="TJQ9" s="172"/>
      <c r="TJR9" s="172"/>
      <c r="TJS9" s="172"/>
      <c r="TJT9" s="172"/>
      <c r="TJU9" s="172"/>
      <c r="TJV9" s="172"/>
      <c r="TJW9" s="172"/>
      <c r="TJX9" s="172"/>
      <c r="TJY9" s="172"/>
      <c r="TJZ9" s="172"/>
      <c r="TKA9" s="172"/>
      <c r="TKB9" s="172"/>
      <c r="TKC9" s="172"/>
      <c r="TKD9" s="172"/>
      <c r="TKE9" s="172"/>
      <c r="TKF9" s="172"/>
      <c r="TKG9" s="172"/>
      <c r="TKH9" s="172"/>
      <c r="TKI9" s="172"/>
      <c r="TKJ9" s="172"/>
      <c r="TKK9" s="172"/>
      <c r="TKL9" s="172"/>
      <c r="TKM9" s="172"/>
      <c r="TKN9" s="172"/>
      <c r="TKO9" s="172"/>
      <c r="TKP9" s="172"/>
      <c r="TKQ9" s="172"/>
      <c r="TKR9" s="172"/>
      <c r="TKS9" s="172"/>
      <c r="TKT9" s="172"/>
      <c r="TKU9" s="172"/>
      <c r="TKV9" s="172"/>
      <c r="TKW9" s="172"/>
      <c r="TKX9" s="172"/>
      <c r="TKY9" s="172"/>
      <c r="TKZ9" s="172"/>
      <c r="TLA9" s="172"/>
      <c r="TLB9" s="172"/>
      <c r="TLC9" s="172"/>
      <c r="TLD9" s="172"/>
      <c r="TLE9" s="172"/>
      <c r="TLF9" s="172"/>
      <c r="TLG9" s="172"/>
      <c r="TLH9" s="172"/>
      <c r="TLI9" s="172"/>
      <c r="TLJ9" s="172"/>
      <c r="TLK9" s="172"/>
      <c r="TLL9" s="172"/>
      <c r="TLM9" s="172"/>
      <c r="TLN9" s="172"/>
      <c r="TLO9" s="172"/>
      <c r="TLP9" s="172"/>
      <c r="TLQ9" s="172"/>
      <c r="TLR9" s="172"/>
      <c r="TLS9" s="172"/>
      <c r="TLT9" s="172"/>
      <c r="TLU9" s="172"/>
      <c r="TLV9" s="172"/>
      <c r="TLW9" s="172"/>
      <c r="TLX9" s="172"/>
      <c r="TLY9" s="172"/>
      <c r="TLZ9" s="172"/>
      <c r="TMA9" s="172"/>
      <c r="TMB9" s="172"/>
      <c r="TMC9" s="172"/>
      <c r="TMD9" s="172"/>
      <c r="TME9" s="172"/>
      <c r="TMF9" s="172"/>
      <c r="TMG9" s="172"/>
      <c r="TMH9" s="172"/>
      <c r="TMI9" s="172"/>
      <c r="TMJ9" s="172"/>
      <c r="TMK9" s="172"/>
      <c r="TML9" s="172"/>
      <c r="TMM9" s="172"/>
      <c r="TMN9" s="172"/>
      <c r="TMO9" s="172"/>
      <c r="TMP9" s="172"/>
      <c r="TMQ9" s="172"/>
      <c r="TMR9" s="172"/>
      <c r="TMS9" s="172"/>
      <c r="TMT9" s="172"/>
      <c r="TMU9" s="172"/>
      <c r="TMV9" s="172"/>
      <c r="TMW9" s="172"/>
      <c r="TMX9" s="172"/>
      <c r="TMY9" s="172"/>
      <c r="TMZ9" s="172"/>
      <c r="TNA9" s="172"/>
      <c r="TNB9" s="172"/>
      <c r="TNC9" s="172"/>
      <c r="TND9" s="172"/>
      <c r="TNE9" s="172"/>
      <c r="TNF9" s="172"/>
      <c r="TNG9" s="172"/>
      <c r="TNH9" s="172"/>
      <c r="TNI9" s="172"/>
      <c r="TNJ9" s="172"/>
      <c r="TNK9" s="172"/>
      <c r="TNL9" s="172"/>
      <c r="TNM9" s="172"/>
      <c r="TNN9" s="172"/>
      <c r="TNO9" s="172"/>
      <c r="TNP9" s="172"/>
      <c r="TNQ9" s="172"/>
      <c r="TNR9" s="172"/>
      <c r="TNS9" s="172"/>
      <c r="TNT9" s="172"/>
      <c r="TNU9" s="172"/>
      <c r="TNV9" s="172"/>
      <c r="TNW9" s="172"/>
      <c r="TNX9" s="172"/>
      <c r="TNY9" s="172"/>
      <c r="TNZ9" s="172"/>
      <c r="TOA9" s="172"/>
      <c r="TOB9" s="172"/>
      <c r="TOC9" s="172"/>
      <c r="TOD9" s="172"/>
      <c r="TOE9" s="172"/>
      <c r="TOF9" s="172"/>
      <c r="TOG9" s="172"/>
      <c r="TOH9" s="172"/>
      <c r="TOI9" s="172"/>
      <c r="TOJ9" s="172"/>
      <c r="TOK9" s="172"/>
      <c r="TOL9" s="172"/>
      <c r="TOM9" s="172"/>
      <c r="TON9" s="172"/>
      <c r="TOO9" s="172"/>
      <c r="TOP9" s="172"/>
      <c r="TOQ9" s="172"/>
      <c r="TOR9" s="172"/>
      <c r="TOS9" s="172"/>
      <c r="TOT9" s="172"/>
      <c r="TOU9" s="172"/>
      <c r="TOV9" s="172"/>
      <c r="TOW9" s="172"/>
      <c r="TOX9" s="172"/>
      <c r="TOY9" s="172"/>
      <c r="TOZ9" s="172"/>
      <c r="TPA9" s="172"/>
      <c r="TPB9" s="172"/>
      <c r="TPC9" s="172"/>
      <c r="TPD9" s="172"/>
      <c r="TPE9" s="172"/>
      <c r="TPF9" s="172"/>
      <c r="TPG9" s="172"/>
      <c r="TPH9" s="172"/>
      <c r="TPI9" s="172"/>
      <c r="TPJ9" s="172"/>
      <c r="TPK9" s="172"/>
      <c r="TPL9" s="172"/>
      <c r="TPM9" s="172"/>
      <c r="TPN9" s="172"/>
      <c r="TPO9" s="172"/>
      <c r="TPP9" s="172"/>
      <c r="TPQ9" s="172"/>
      <c r="TPR9" s="172"/>
      <c r="TPS9" s="172"/>
      <c r="TPT9" s="172"/>
      <c r="TPU9" s="172"/>
      <c r="TPV9" s="172"/>
      <c r="TPW9" s="172"/>
      <c r="TPX9" s="172"/>
      <c r="TPY9" s="172"/>
      <c r="TPZ9" s="172"/>
      <c r="TQA9" s="172"/>
      <c r="TQB9" s="172"/>
      <c r="TQC9" s="172"/>
      <c r="TQD9" s="172"/>
      <c r="TQE9" s="172"/>
      <c r="TQF9" s="172"/>
      <c r="TQG9" s="172"/>
      <c r="TQH9" s="172"/>
      <c r="TQI9" s="172"/>
      <c r="TQJ9" s="172"/>
      <c r="TQK9" s="172"/>
      <c r="TQL9" s="172"/>
      <c r="TQM9" s="172"/>
      <c r="TQN9" s="172"/>
      <c r="TQO9" s="172"/>
      <c r="TQP9" s="172"/>
      <c r="TQQ9" s="172"/>
      <c r="TQR9" s="172"/>
      <c r="TQS9" s="172"/>
      <c r="TQT9" s="172"/>
      <c r="TQU9" s="172"/>
      <c r="TQV9" s="172"/>
      <c r="TQW9" s="172"/>
      <c r="TQX9" s="172"/>
      <c r="TQY9" s="172"/>
      <c r="TQZ9" s="172"/>
      <c r="TRA9" s="172"/>
      <c r="TRB9" s="172"/>
      <c r="TRC9" s="172"/>
      <c r="TRD9" s="172"/>
      <c r="TRE9" s="172"/>
      <c r="TRF9" s="172"/>
      <c r="TRG9" s="172"/>
      <c r="TRH9" s="172"/>
      <c r="TRI9" s="172"/>
      <c r="TRJ9" s="172"/>
      <c r="TRK9" s="172"/>
      <c r="TRL9" s="172"/>
      <c r="TRM9" s="172"/>
      <c r="TRN9" s="172"/>
      <c r="TRO9" s="172"/>
      <c r="TRP9" s="172"/>
      <c r="TRQ9" s="172"/>
      <c r="TRR9" s="172"/>
      <c r="TRS9" s="172"/>
      <c r="TRT9" s="172"/>
      <c r="TRU9" s="172"/>
      <c r="TRV9" s="172"/>
      <c r="TRW9" s="172"/>
      <c r="TRX9" s="172"/>
      <c r="TRY9" s="172"/>
      <c r="TRZ9" s="172"/>
      <c r="TSA9" s="172"/>
      <c r="TSB9" s="172"/>
      <c r="TSC9" s="172"/>
      <c r="TSD9" s="172"/>
      <c r="TSE9" s="172"/>
      <c r="TSF9" s="172"/>
      <c r="TSG9" s="172"/>
      <c r="TSH9" s="172"/>
      <c r="TSI9" s="172"/>
      <c r="TSJ9" s="172"/>
      <c r="TSK9" s="172"/>
      <c r="TSL9" s="172"/>
      <c r="TSM9" s="172"/>
      <c r="TSN9" s="172"/>
      <c r="TSO9" s="172"/>
      <c r="TSP9" s="172"/>
      <c r="TSQ9" s="172"/>
      <c r="TSR9" s="172"/>
      <c r="TSS9" s="172"/>
      <c r="TST9" s="172"/>
      <c r="TSU9" s="172"/>
      <c r="TSV9" s="172"/>
      <c r="TSW9" s="172"/>
      <c r="TSX9" s="172"/>
      <c r="TSY9" s="172"/>
      <c r="TSZ9" s="172"/>
      <c r="TTA9" s="172"/>
      <c r="TTB9" s="172"/>
      <c r="TTC9" s="172"/>
      <c r="TTD9" s="172"/>
      <c r="TTE9" s="172"/>
      <c r="TTF9" s="172"/>
      <c r="TTG9" s="172"/>
      <c r="TTH9" s="172"/>
      <c r="TTI9" s="172"/>
      <c r="TTJ9" s="172"/>
      <c r="TTK9" s="172"/>
      <c r="TTL9" s="172"/>
      <c r="TTM9" s="172"/>
      <c r="TTN9" s="172"/>
      <c r="TTO9" s="172"/>
      <c r="TTP9" s="172"/>
      <c r="TTQ9" s="172"/>
      <c r="TTR9" s="172"/>
      <c r="TTS9" s="172"/>
      <c r="TTT9" s="172"/>
      <c r="TTU9" s="172"/>
      <c r="TTV9" s="172"/>
      <c r="TTW9" s="172"/>
      <c r="TTX9" s="172"/>
      <c r="TTY9" s="172"/>
      <c r="TTZ9" s="172"/>
      <c r="TUA9" s="172"/>
      <c r="TUB9" s="172"/>
      <c r="TUC9" s="172"/>
      <c r="TUD9" s="172"/>
      <c r="TUE9" s="172"/>
      <c r="TUF9" s="172"/>
      <c r="TUG9" s="172"/>
      <c r="TUH9" s="172"/>
      <c r="TUI9" s="172"/>
      <c r="TUJ9" s="172"/>
      <c r="TUK9" s="172"/>
      <c r="TUL9" s="172"/>
      <c r="TUM9" s="172"/>
      <c r="TUN9" s="172"/>
      <c r="TUO9" s="172"/>
      <c r="TUP9" s="172"/>
      <c r="TUQ9" s="172"/>
      <c r="TUR9" s="172"/>
      <c r="TUS9" s="172"/>
      <c r="TUT9" s="172"/>
      <c r="TUU9" s="172"/>
      <c r="TUV9" s="172"/>
      <c r="TUW9" s="172"/>
      <c r="TUX9" s="172"/>
      <c r="TUY9" s="172"/>
      <c r="TUZ9" s="172"/>
      <c r="TVA9" s="172"/>
      <c r="TVB9" s="172"/>
      <c r="TVC9" s="172"/>
      <c r="TVD9" s="172"/>
      <c r="TVE9" s="172"/>
      <c r="TVF9" s="172"/>
      <c r="TVG9" s="172"/>
      <c r="TVH9" s="172"/>
      <c r="TVI9" s="172"/>
      <c r="TVJ9" s="172"/>
      <c r="TVK9" s="172"/>
      <c r="TVL9" s="172"/>
      <c r="TVM9" s="172"/>
      <c r="TVN9" s="172"/>
      <c r="TVO9" s="172"/>
      <c r="TVP9" s="172"/>
      <c r="TVQ9" s="172"/>
      <c r="TVR9" s="172"/>
      <c r="TVS9" s="172"/>
      <c r="TVT9" s="172"/>
      <c r="TVU9" s="172"/>
      <c r="TVV9" s="172"/>
      <c r="TVW9" s="172"/>
      <c r="TVX9" s="172"/>
      <c r="TVY9" s="172"/>
      <c r="TVZ9" s="172"/>
      <c r="TWA9" s="172"/>
      <c r="TWB9" s="172"/>
      <c r="TWC9" s="172"/>
      <c r="TWD9" s="172"/>
      <c r="TWE9" s="172"/>
      <c r="TWF9" s="172"/>
      <c r="TWG9" s="172"/>
      <c r="TWH9" s="172"/>
      <c r="TWI9" s="172"/>
      <c r="TWJ9" s="172"/>
      <c r="TWK9" s="172"/>
      <c r="TWL9" s="172"/>
      <c r="TWM9" s="172"/>
      <c r="TWN9" s="172"/>
      <c r="TWO9" s="172"/>
      <c r="TWP9" s="172"/>
      <c r="TWQ9" s="172"/>
      <c r="TWR9" s="172"/>
      <c r="TWS9" s="172"/>
      <c r="TWT9" s="172"/>
      <c r="TWU9" s="172"/>
      <c r="TWV9" s="172"/>
      <c r="TWW9" s="172"/>
      <c r="TWX9" s="172"/>
      <c r="TWY9" s="172"/>
      <c r="TWZ9" s="172"/>
      <c r="TXA9" s="172"/>
      <c r="TXB9" s="172"/>
      <c r="TXC9" s="172"/>
      <c r="TXD9" s="172"/>
      <c r="TXE9" s="172"/>
      <c r="TXF9" s="172"/>
      <c r="TXG9" s="172"/>
      <c r="TXH9" s="172"/>
      <c r="TXI9" s="172"/>
      <c r="TXJ9" s="172"/>
      <c r="TXK9" s="172"/>
      <c r="TXL9" s="172"/>
      <c r="TXM9" s="172"/>
      <c r="TXN9" s="172"/>
      <c r="TXO9" s="172"/>
      <c r="TXP9" s="172"/>
      <c r="TXQ9" s="172"/>
      <c r="TXR9" s="172"/>
      <c r="TXS9" s="172"/>
      <c r="TXT9" s="172"/>
      <c r="TXU9" s="172"/>
      <c r="TXV9" s="172"/>
      <c r="TXW9" s="172"/>
      <c r="TXX9" s="172"/>
      <c r="TXY9" s="172"/>
      <c r="TXZ9" s="172"/>
      <c r="TYA9" s="172"/>
      <c r="TYB9" s="172"/>
      <c r="TYC9" s="172"/>
      <c r="TYD9" s="172"/>
      <c r="TYE9" s="172"/>
      <c r="TYF9" s="172"/>
      <c r="TYG9" s="172"/>
      <c r="TYH9" s="172"/>
      <c r="TYI9" s="172"/>
      <c r="TYJ9" s="172"/>
      <c r="TYK9" s="172"/>
      <c r="TYL9" s="172"/>
      <c r="TYM9" s="172"/>
      <c r="TYN9" s="172"/>
      <c r="TYO9" s="172"/>
      <c r="TYP9" s="172"/>
      <c r="TYQ9" s="172"/>
      <c r="TYR9" s="172"/>
      <c r="TYS9" s="172"/>
      <c r="TYT9" s="172"/>
      <c r="TYU9" s="172"/>
      <c r="TYV9" s="172"/>
      <c r="TYW9" s="172"/>
      <c r="TYX9" s="172"/>
      <c r="TYY9" s="172"/>
      <c r="TYZ9" s="172"/>
      <c r="TZA9" s="172"/>
      <c r="TZB9" s="172"/>
      <c r="TZC9" s="172"/>
      <c r="TZD9" s="172"/>
      <c r="TZE9" s="172"/>
      <c r="TZF9" s="172"/>
      <c r="TZG9" s="172"/>
      <c r="TZH9" s="172"/>
      <c r="TZI9" s="172"/>
      <c r="TZJ9" s="172"/>
      <c r="TZK9" s="172"/>
      <c r="TZL9" s="172"/>
      <c r="TZM9" s="172"/>
      <c r="TZN9" s="172"/>
      <c r="TZO9" s="172"/>
      <c r="TZP9" s="172"/>
      <c r="TZQ9" s="172"/>
      <c r="TZR9" s="172"/>
      <c r="TZS9" s="172"/>
      <c r="TZT9" s="172"/>
      <c r="TZU9" s="172"/>
      <c r="TZV9" s="172"/>
      <c r="TZW9" s="172"/>
      <c r="TZX9" s="172"/>
      <c r="TZY9" s="172"/>
      <c r="TZZ9" s="172"/>
      <c r="UAA9" s="172"/>
      <c r="UAB9" s="172"/>
      <c r="UAC9" s="172"/>
      <c r="UAD9" s="172"/>
      <c r="UAE9" s="172"/>
      <c r="UAF9" s="172"/>
      <c r="UAG9" s="172"/>
      <c r="UAH9" s="172"/>
      <c r="UAI9" s="172"/>
      <c r="UAJ9" s="172"/>
      <c r="UAK9" s="172"/>
      <c r="UAL9" s="172"/>
      <c r="UAM9" s="172"/>
      <c r="UAN9" s="172"/>
      <c r="UAO9" s="172"/>
      <c r="UAP9" s="172"/>
      <c r="UAQ9" s="172"/>
      <c r="UAR9" s="172"/>
      <c r="UAS9" s="172"/>
      <c r="UAT9" s="172"/>
      <c r="UAU9" s="172"/>
      <c r="UAV9" s="172"/>
      <c r="UAW9" s="172"/>
      <c r="UAX9" s="172"/>
      <c r="UAY9" s="172"/>
      <c r="UAZ9" s="172"/>
      <c r="UBA9" s="172"/>
      <c r="UBB9" s="172"/>
      <c r="UBC9" s="172"/>
      <c r="UBD9" s="172"/>
      <c r="UBE9" s="172"/>
      <c r="UBF9" s="172"/>
      <c r="UBG9" s="172"/>
      <c r="UBH9" s="172"/>
      <c r="UBI9" s="172"/>
      <c r="UBJ9" s="172"/>
      <c r="UBK9" s="172"/>
      <c r="UBL9" s="172"/>
      <c r="UBM9" s="172"/>
      <c r="UBN9" s="172"/>
      <c r="UBO9" s="172"/>
      <c r="UBP9" s="172"/>
      <c r="UBQ9" s="172"/>
      <c r="UBR9" s="172"/>
      <c r="UBS9" s="172"/>
      <c r="UBT9" s="172"/>
      <c r="UBU9" s="172"/>
      <c r="UBV9" s="172"/>
      <c r="UBW9" s="172"/>
      <c r="UBX9" s="172"/>
      <c r="UBY9" s="172"/>
      <c r="UBZ9" s="172"/>
      <c r="UCA9" s="172"/>
      <c r="UCB9" s="172"/>
      <c r="UCC9" s="172"/>
      <c r="UCD9" s="172"/>
      <c r="UCE9" s="172"/>
      <c r="UCF9" s="172"/>
      <c r="UCG9" s="172"/>
      <c r="UCH9" s="172"/>
      <c r="UCI9" s="172"/>
      <c r="UCJ9" s="172"/>
      <c r="UCK9" s="172"/>
      <c r="UCL9" s="172"/>
      <c r="UCM9" s="172"/>
      <c r="UCN9" s="172"/>
      <c r="UCO9" s="172"/>
      <c r="UCP9" s="172"/>
      <c r="UCQ9" s="172"/>
      <c r="UCR9" s="172"/>
      <c r="UCS9" s="172"/>
      <c r="UCT9" s="172"/>
      <c r="UCU9" s="172"/>
      <c r="UCV9" s="172"/>
      <c r="UCW9" s="172"/>
      <c r="UCX9" s="172"/>
      <c r="UCY9" s="172"/>
      <c r="UCZ9" s="172"/>
      <c r="UDA9" s="172"/>
      <c r="UDB9" s="172"/>
      <c r="UDC9" s="172"/>
      <c r="UDD9" s="172"/>
      <c r="UDE9" s="172"/>
      <c r="UDF9" s="172"/>
      <c r="UDG9" s="172"/>
      <c r="UDH9" s="172"/>
      <c r="UDI9" s="172"/>
      <c r="UDJ9" s="172"/>
      <c r="UDK9" s="172"/>
      <c r="UDL9" s="172"/>
      <c r="UDM9" s="172"/>
      <c r="UDN9" s="172"/>
      <c r="UDO9" s="172"/>
      <c r="UDP9" s="172"/>
      <c r="UDQ9" s="172"/>
      <c r="UDR9" s="172"/>
      <c r="UDS9" s="172"/>
      <c r="UDT9" s="172"/>
      <c r="UDU9" s="172"/>
      <c r="UDV9" s="172"/>
      <c r="UDW9" s="172"/>
      <c r="UDX9" s="172"/>
      <c r="UDY9" s="172"/>
      <c r="UDZ9" s="172"/>
      <c r="UEA9" s="172"/>
      <c r="UEB9" s="172"/>
      <c r="UEC9" s="172"/>
      <c r="UED9" s="172"/>
      <c r="UEE9" s="172"/>
      <c r="UEF9" s="172"/>
      <c r="UEG9" s="172"/>
      <c r="UEH9" s="172"/>
      <c r="UEI9" s="172"/>
      <c r="UEJ9" s="172"/>
      <c r="UEK9" s="172"/>
      <c r="UEL9" s="172"/>
      <c r="UEM9" s="172"/>
      <c r="UEN9" s="172"/>
      <c r="UEO9" s="172"/>
      <c r="UEP9" s="172"/>
      <c r="UEQ9" s="172"/>
      <c r="UER9" s="172"/>
      <c r="UES9" s="172"/>
      <c r="UET9" s="172"/>
      <c r="UEU9" s="172"/>
      <c r="UEV9" s="172"/>
      <c r="UEW9" s="172"/>
      <c r="UEX9" s="172"/>
      <c r="UEY9" s="172"/>
      <c r="UEZ9" s="172"/>
      <c r="UFA9" s="172"/>
      <c r="UFB9" s="172"/>
      <c r="UFC9" s="172"/>
      <c r="UFD9" s="172"/>
      <c r="UFE9" s="172"/>
      <c r="UFF9" s="172"/>
      <c r="UFG9" s="172"/>
      <c r="UFH9" s="172"/>
      <c r="UFI9" s="172"/>
      <c r="UFJ9" s="172"/>
      <c r="UFK9" s="172"/>
      <c r="UFL9" s="172"/>
      <c r="UFM9" s="172"/>
      <c r="UFN9" s="172"/>
      <c r="UFO9" s="172"/>
      <c r="UFP9" s="172"/>
      <c r="UFQ9" s="172"/>
      <c r="UFR9" s="172"/>
      <c r="UFS9" s="172"/>
      <c r="UFT9" s="172"/>
      <c r="UFU9" s="172"/>
      <c r="UFV9" s="172"/>
      <c r="UFW9" s="172"/>
      <c r="UFX9" s="172"/>
      <c r="UFY9" s="172"/>
      <c r="UFZ9" s="172"/>
      <c r="UGA9" s="172"/>
      <c r="UGB9" s="172"/>
      <c r="UGC9" s="172"/>
      <c r="UGD9" s="172"/>
      <c r="UGE9" s="172"/>
      <c r="UGF9" s="172"/>
      <c r="UGG9" s="172"/>
      <c r="UGH9" s="172"/>
      <c r="UGI9" s="172"/>
      <c r="UGJ9" s="172"/>
      <c r="UGK9" s="172"/>
      <c r="UGL9" s="172"/>
      <c r="UGM9" s="172"/>
      <c r="UGN9" s="172"/>
      <c r="UGO9" s="172"/>
      <c r="UGP9" s="172"/>
      <c r="UGQ9" s="172"/>
      <c r="UGR9" s="172"/>
      <c r="UGS9" s="172"/>
      <c r="UGT9" s="172"/>
      <c r="UGU9" s="172"/>
      <c r="UGV9" s="172"/>
      <c r="UGW9" s="172"/>
      <c r="UGX9" s="172"/>
      <c r="UGY9" s="172"/>
      <c r="UGZ9" s="172"/>
      <c r="UHA9" s="172"/>
      <c r="UHB9" s="172"/>
      <c r="UHC9" s="172"/>
      <c r="UHD9" s="172"/>
      <c r="UHE9" s="172"/>
      <c r="UHF9" s="172"/>
      <c r="UHG9" s="172"/>
      <c r="UHH9" s="172"/>
      <c r="UHI9" s="172"/>
      <c r="UHJ9" s="172"/>
      <c r="UHK9" s="172"/>
      <c r="UHL9" s="172"/>
      <c r="UHM9" s="172"/>
      <c r="UHN9" s="172"/>
      <c r="UHO9" s="172"/>
      <c r="UHP9" s="172"/>
      <c r="UHQ9" s="172"/>
      <c r="UHR9" s="172"/>
      <c r="UHS9" s="172"/>
      <c r="UHT9" s="172"/>
      <c r="UHU9" s="172"/>
      <c r="UHV9" s="172"/>
      <c r="UHW9" s="172"/>
      <c r="UHX9" s="172"/>
      <c r="UHY9" s="172"/>
      <c r="UHZ9" s="172"/>
      <c r="UIA9" s="172"/>
      <c r="UIB9" s="172"/>
      <c r="UIC9" s="172"/>
      <c r="UID9" s="172"/>
      <c r="UIE9" s="172"/>
      <c r="UIF9" s="172"/>
      <c r="UIG9" s="172"/>
      <c r="UIH9" s="172"/>
      <c r="UII9" s="172"/>
      <c r="UIJ9" s="172"/>
      <c r="UIK9" s="172"/>
      <c r="UIL9" s="172"/>
      <c r="UIM9" s="172"/>
      <c r="UIN9" s="172"/>
      <c r="UIO9" s="172"/>
      <c r="UIP9" s="172"/>
      <c r="UIQ9" s="172"/>
      <c r="UIR9" s="172"/>
      <c r="UIS9" s="172"/>
      <c r="UIT9" s="172"/>
      <c r="UIU9" s="172"/>
      <c r="UIV9" s="172"/>
      <c r="UIW9" s="172"/>
      <c r="UIX9" s="172"/>
      <c r="UIY9" s="172"/>
      <c r="UIZ9" s="172"/>
      <c r="UJA9" s="172"/>
      <c r="UJB9" s="172"/>
      <c r="UJC9" s="172"/>
      <c r="UJD9" s="172"/>
      <c r="UJE9" s="172"/>
      <c r="UJF9" s="172"/>
      <c r="UJG9" s="172"/>
      <c r="UJH9" s="172"/>
      <c r="UJI9" s="172"/>
      <c r="UJJ9" s="172"/>
      <c r="UJK9" s="172"/>
      <c r="UJL9" s="172"/>
      <c r="UJM9" s="172"/>
      <c r="UJN9" s="172"/>
      <c r="UJO9" s="172"/>
      <c r="UJP9" s="172"/>
      <c r="UJQ9" s="172"/>
      <c r="UJR9" s="172"/>
      <c r="UJS9" s="172"/>
      <c r="UJT9" s="172"/>
      <c r="UJU9" s="172"/>
      <c r="UJV9" s="172"/>
      <c r="UJW9" s="172"/>
      <c r="UJX9" s="172"/>
      <c r="UJY9" s="172"/>
      <c r="UJZ9" s="172"/>
      <c r="UKA9" s="172"/>
      <c r="UKB9" s="172"/>
      <c r="UKC9" s="172"/>
      <c r="UKD9" s="172"/>
      <c r="UKE9" s="172"/>
      <c r="UKF9" s="172"/>
      <c r="UKG9" s="172"/>
      <c r="UKH9" s="172"/>
      <c r="UKI9" s="172"/>
      <c r="UKJ9" s="172"/>
      <c r="UKK9" s="172"/>
      <c r="UKL9" s="172"/>
      <c r="UKM9" s="172"/>
      <c r="UKN9" s="172"/>
      <c r="UKO9" s="172"/>
      <c r="UKP9" s="172"/>
      <c r="UKQ9" s="172"/>
      <c r="UKR9" s="172"/>
      <c r="UKS9" s="172"/>
      <c r="UKT9" s="172"/>
      <c r="UKU9" s="172"/>
      <c r="UKV9" s="172"/>
      <c r="UKW9" s="172"/>
      <c r="UKX9" s="172"/>
      <c r="UKY9" s="172"/>
      <c r="UKZ9" s="172"/>
      <c r="ULA9" s="172"/>
      <c r="ULB9" s="172"/>
      <c r="ULC9" s="172"/>
      <c r="ULD9" s="172"/>
      <c r="ULE9" s="172"/>
      <c r="ULF9" s="172"/>
      <c r="ULG9" s="172"/>
      <c r="ULH9" s="172"/>
      <c r="ULI9" s="172"/>
      <c r="ULJ9" s="172"/>
      <c r="ULK9" s="172"/>
      <c r="ULL9" s="172"/>
      <c r="ULM9" s="172"/>
      <c r="ULN9" s="172"/>
      <c r="ULO9" s="172"/>
      <c r="ULP9" s="172"/>
      <c r="ULQ9" s="172"/>
      <c r="ULR9" s="172"/>
      <c r="ULS9" s="172"/>
      <c r="ULT9" s="172"/>
      <c r="ULU9" s="172"/>
      <c r="ULV9" s="172"/>
      <c r="ULW9" s="172"/>
      <c r="ULX9" s="172"/>
      <c r="ULY9" s="172"/>
      <c r="ULZ9" s="172"/>
      <c r="UMA9" s="172"/>
      <c r="UMB9" s="172"/>
      <c r="UMC9" s="172"/>
      <c r="UMD9" s="172"/>
      <c r="UME9" s="172"/>
      <c r="UMF9" s="172"/>
      <c r="UMG9" s="172"/>
      <c r="UMH9" s="172"/>
      <c r="UMI9" s="172"/>
      <c r="UMJ9" s="172"/>
      <c r="UMK9" s="172"/>
      <c r="UML9" s="172"/>
      <c r="UMM9" s="172"/>
      <c r="UMN9" s="172"/>
      <c r="UMO9" s="172"/>
      <c r="UMP9" s="172"/>
      <c r="UMQ9" s="172"/>
      <c r="UMR9" s="172"/>
      <c r="UMS9" s="172"/>
      <c r="UMT9" s="172"/>
      <c r="UMU9" s="172"/>
      <c r="UMV9" s="172"/>
      <c r="UMW9" s="172"/>
      <c r="UMX9" s="172"/>
      <c r="UMY9" s="172"/>
      <c r="UMZ9" s="172"/>
      <c r="UNA9" s="172"/>
      <c r="UNB9" s="172"/>
      <c r="UNC9" s="172"/>
      <c r="UND9" s="172"/>
      <c r="UNE9" s="172"/>
      <c r="UNF9" s="172"/>
      <c r="UNG9" s="172"/>
      <c r="UNH9" s="172"/>
      <c r="UNI9" s="172"/>
      <c r="UNJ9" s="172"/>
      <c r="UNK9" s="172"/>
      <c r="UNL9" s="172"/>
      <c r="UNM9" s="172"/>
      <c r="UNN9" s="172"/>
      <c r="UNO9" s="172"/>
      <c r="UNP9" s="172"/>
      <c r="UNQ9" s="172"/>
      <c r="UNR9" s="172"/>
      <c r="UNS9" s="172"/>
      <c r="UNT9" s="172"/>
      <c r="UNU9" s="172"/>
      <c r="UNV9" s="172"/>
      <c r="UNW9" s="172"/>
      <c r="UNX9" s="172"/>
      <c r="UNY9" s="172"/>
      <c r="UNZ9" s="172"/>
      <c r="UOA9" s="172"/>
      <c r="UOB9" s="172"/>
      <c r="UOC9" s="172"/>
      <c r="UOD9" s="172"/>
      <c r="UOE9" s="172"/>
      <c r="UOF9" s="172"/>
      <c r="UOG9" s="172"/>
      <c r="UOH9" s="172"/>
      <c r="UOI9" s="172"/>
      <c r="UOJ9" s="172"/>
      <c r="UOK9" s="172"/>
      <c r="UOL9" s="172"/>
      <c r="UOM9" s="172"/>
      <c r="UON9" s="172"/>
      <c r="UOO9" s="172"/>
      <c r="UOP9" s="172"/>
      <c r="UOQ9" s="172"/>
      <c r="UOR9" s="172"/>
      <c r="UOS9" s="172"/>
      <c r="UOT9" s="172"/>
      <c r="UOU9" s="172"/>
      <c r="UOV9" s="172"/>
      <c r="UOW9" s="172"/>
      <c r="UOX9" s="172"/>
      <c r="UOY9" s="172"/>
      <c r="UOZ9" s="172"/>
      <c r="UPA9" s="172"/>
      <c r="UPB9" s="172"/>
      <c r="UPC9" s="172"/>
      <c r="UPD9" s="172"/>
      <c r="UPE9" s="172"/>
      <c r="UPF9" s="172"/>
      <c r="UPG9" s="172"/>
      <c r="UPH9" s="172"/>
      <c r="UPI9" s="172"/>
      <c r="UPJ9" s="172"/>
      <c r="UPK9" s="172"/>
      <c r="UPL9" s="172"/>
      <c r="UPM9" s="172"/>
      <c r="UPN9" s="172"/>
      <c r="UPO9" s="172"/>
      <c r="UPP9" s="172"/>
      <c r="UPQ9" s="172"/>
      <c r="UPR9" s="172"/>
      <c r="UPS9" s="172"/>
      <c r="UPT9" s="172"/>
      <c r="UPU9" s="172"/>
      <c r="UPV9" s="172"/>
      <c r="UPW9" s="172"/>
      <c r="UPX9" s="172"/>
      <c r="UPY9" s="172"/>
      <c r="UPZ9" s="172"/>
      <c r="UQA9" s="172"/>
      <c r="UQB9" s="172"/>
      <c r="UQC9" s="172"/>
      <c r="UQD9" s="172"/>
      <c r="UQE9" s="172"/>
      <c r="UQF9" s="172"/>
      <c r="UQG9" s="172"/>
      <c r="UQH9" s="172"/>
      <c r="UQI9" s="172"/>
      <c r="UQJ9" s="172"/>
      <c r="UQK9" s="172"/>
      <c r="UQL9" s="172"/>
      <c r="UQM9" s="172"/>
      <c r="UQN9" s="172"/>
      <c r="UQO9" s="172"/>
      <c r="UQP9" s="172"/>
      <c r="UQQ9" s="172"/>
      <c r="UQR9" s="172"/>
      <c r="UQS9" s="172"/>
      <c r="UQT9" s="172"/>
      <c r="UQU9" s="172"/>
      <c r="UQV9" s="172"/>
      <c r="UQW9" s="172"/>
      <c r="UQX9" s="172"/>
      <c r="UQY9" s="172"/>
      <c r="UQZ9" s="172"/>
      <c r="URA9" s="172"/>
      <c r="URB9" s="172"/>
      <c r="URC9" s="172"/>
      <c r="URD9" s="172"/>
      <c r="URE9" s="172"/>
      <c r="URF9" s="172"/>
      <c r="URG9" s="172"/>
      <c r="URH9" s="172"/>
      <c r="URI9" s="172"/>
      <c r="URJ9" s="172"/>
      <c r="URK9" s="172"/>
      <c r="URL9" s="172"/>
      <c r="URM9" s="172"/>
      <c r="URN9" s="172"/>
      <c r="URO9" s="172"/>
      <c r="URP9" s="172"/>
      <c r="URQ9" s="172"/>
      <c r="URR9" s="172"/>
      <c r="URS9" s="172"/>
      <c r="URT9" s="172"/>
      <c r="URU9" s="172"/>
      <c r="URV9" s="172"/>
      <c r="URW9" s="172"/>
      <c r="URX9" s="172"/>
      <c r="URY9" s="172"/>
      <c r="URZ9" s="172"/>
      <c r="USA9" s="172"/>
      <c r="USB9" s="172"/>
      <c r="USC9" s="172"/>
      <c r="USD9" s="172"/>
      <c r="USE9" s="172"/>
      <c r="USF9" s="172"/>
      <c r="USG9" s="172"/>
      <c r="USH9" s="172"/>
      <c r="USI9" s="172"/>
      <c r="USJ9" s="172"/>
      <c r="USK9" s="172"/>
      <c r="USL9" s="172"/>
      <c r="USM9" s="172"/>
      <c r="USN9" s="172"/>
      <c r="USO9" s="172"/>
      <c r="USP9" s="172"/>
      <c r="USQ9" s="172"/>
      <c r="USR9" s="172"/>
      <c r="USS9" s="172"/>
      <c r="UST9" s="172"/>
      <c r="USU9" s="172"/>
      <c r="USV9" s="172"/>
      <c r="USW9" s="172"/>
      <c r="USX9" s="172"/>
      <c r="USY9" s="172"/>
      <c r="USZ9" s="172"/>
      <c r="UTA9" s="172"/>
      <c r="UTB9" s="172"/>
      <c r="UTC9" s="172"/>
      <c r="UTD9" s="172"/>
      <c r="UTE9" s="172"/>
      <c r="UTF9" s="172"/>
      <c r="UTG9" s="172"/>
      <c r="UTH9" s="172"/>
      <c r="UTI9" s="172"/>
      <c r="UTJ9" s="172"/>
      <c r="UTK9" s="172"/>
      <c r="UTL9" s="172"/>
      <c r="UTM9" s="172"/>
      <c r="UTN9" s="172"/>
      <c r="UTO9" s="172"/>
      <c r="UTP9" s="172"/>
      <c r="UTQ9" s="172"/>
      <c r="UTR9" s="172"/>
      <c r="UTS9" s="172"/>
      <c r="UTT9" s="172"/>
      <c r="UTU9" s="172"/>
      <c r="UTV9" s="172"/>
      <c r="UTW9" s="172"/>
      <c r="UTX9" s="172"/>
      <c r="UTY9" s="172"/>
      <c r="UTZ9" s="172"/>
      <c r="UUA9" s="172"/>
      <c r="UUB9" s="172"/>
      <c r="UUC9" s="172"/>
      <c r="UUD9" s="172"/>
      <c r="UUE9" s="172"/>
      <c r="UUF9" s="172"/>
      <c r="UUG9" s="172"/>
      <c r="UUH9" s="172"/>
      <c r="UUI9" s="172"/>
      <c r="UUJ9" s="172"/>
      <c r="UUK9" s="172"/>
      <c r="UUL9" s="172"/>
      <c r="UUM9" s="172"/>
      <c r="UUN9" s="172"/>
      <c r="UUO9" s="172"/>
      <c r="UUP9" s="172"/>
      <c r="UUQ9" s="172"/>
      <c r="UUR9" s="172"/>
      <c r="UUS9" s="172"/>
      <c r="UUT9" s="172"/>
      <c r="UUU9" s="172"/>
      <c r="UUV9" s="172"/>
      <c r="UUW9" s="172"/>
      <c r="UUX9" s="172"/>
      <c r="UUY9" s="172"/>
      <c r="UUZ9" s="172"/>
      <c r="UVA9" s="172"/>
      <c r="UVB9" s="172"/>
      <c r="UVC9" s="172"/>
      <c r="UVD9" s="172"/>
      <c r="UVE9" s="172"/>
      <c r="UVF9" s="172"/>
      <c r="UVG9" s="172"/>
      <c r="UVH9" s="172"/>
      <c r="UVI9" s="172"/>
      <c r="UVJ9" s="172"/>
      <c r="UVK9" s="172"/>
      <c r="UVL9" s="172"/>
      <c r="UVM9" s="172"/>
      <c r="UVN9" s="172"/>
      <c r="UVO9" s="172"/>
      <c r="UVP9" s="172"/>
      <c r="UVQ9" s="172"/>
      <c r="UVR9" s="172"/>
      <c r="UVS9" s="172"/>
      <c r="UVT9" s="172"/>
      <c r="UVU9" s="172"/>
      <c r="UVV9" s="172"/>
      <c r="UVW9" s="172"/>
      <c r="UVX9" s="172"/>
      <c r="UVY9" s="172"/>
      <c r="UVZ9" s="172"/>
      <c r="UWA9" s="172"/>
      <c r="UWB9" s="172"/>
      <c r="UWC9" s="172"/>
      <c r="UWD9" s="172"/>
      <c r="UWE9" s="172"/>
      <c r="UWF9" s="172"/>
      <c r="UWG9" s="172"/>
      <c r="UWH9" s="172"/>
      <c r="UWI9" s="172"/>
      <c r="UWJ9" s="172"/>
      <c r="UWK9" s="172"/>
      <c r="UWL9" s="172"/>
      <c r="UWM9" s="172"/>
      <c r="UWN9" s="172"/>
      <c r="UWO9" s="172"/>
      <c r="UWP9" s="172"/>
      <c r="UWQ9" s="172"/>
      <c r="UWR9" s="172"/>
      <c r="UWS9" s="172"/>
      <c r="UWT9" s="172"/>
      <c r="UWU9" s="172"/>
      <c r="UWV9" s="172"/>
      <c r="UWW9" s="172"/>
      <c r="UWX9" s="172"/>
      <c r="UWY9" s="172"/>
      <c r="UWZ9" s="172"/>
      <c r="UXA9" s="172"/>
      <c r="UXB9" s="172"/>
      <c r="UXC9" s="172"/>
      <c r="UXD9" s="172"/>
      <c r="UXE9" s="172"/>
      <c r="UXF9" s="172"/>
      <c r="UXG9" s="172"/>
      <c r="UXH9" s="172"/>
      <c r="UXI9" s="172"/>
      <c r="UXJ9" s="172"/>
      <c r="UXK9" s="172"/>
      <c r="UXL9" s="172"/>
      <c r="UXM9" s="172"/>
      <c r="UXN9" s="172"/>
      <c r="UXO9" s="172"/>
      <c r="UXP9" s="172"/>
      <c r="UXQ9" s="172"/>
      <c r="UXR9" s="172"/>
      <c r="UXS9" s="172"/>
      <c r="UXT9" s="172"/>
      <c r="UXU9" s="172"/>
      <c r="UXV9" s="172"/>
      <c r="UXW9" s="172"/>
      <c r="UXX9" s="172"/>
      <c r="UXY9" s="172"/>
      <c r="UXZ9" s="172"/>
      <c r="UYA9" s="172"/>
      <c r="UYB9" s="172"/>
      <c r="UYC9" s="172"/>
      <c r="UYD9" s="172"/>
      <c r="UYE9" s="172"/>
      <c r="UYF9" s="172"/>
      <c r="UYG9" s="172"/>
      <c r="UYH9" s="172"/>
      <c r="UYI9" s="172"/>
      <c r="UYJ9" s="172"/>
      <c r="UYK9" s="172"/>
      <c r="UYL9" s="172"/>
      <c r="UYM9" s="172"/>
      <c r="UYN9" s="172"/>
      <c r="UYO9" s="172"/>
      <c r="UYP9" s="172"/>
      <c r="UYQ9" s="172"/>
      <c r="UYR9" s="172"/>
      <c r="UYS9" s="172"/>
      <c r="UYT9" s="172"/>
      <c r="UYU9" s="172"/>
      <c r="UYV9" s="172"/>
      <c r="UYW9" s="172"/>
      <c r="UYX9" s="172"/>
      <c r="UYY9" s="172"/>
      <c r="UYZ9" s="172"/>
      <c r="UZA9" s="172"/>
      <c r="UZB9" s="172"/>
      <c r="UZC9" s="172"/>
      <c r="UZD9" s="172"/>
      <c r="UZE9" s="172"/>
      <c r="UZF9" s="172"/>
      <c r="UZG9" s="172"/>
      <c r="UZH9" s="172"/>
      <c r="UZI9" s="172"/>
      <c r="UZJ9" s="172"/>
      <c r="UZK9" s="172"/>
      <c r="UZL9" s="172"/>
      <c r="UZM9" s="172"/>
      <c r="UZN9" s="172"/>
      <c r="UZO9" s="172"/>
      <c r="UZP9" s="172"/>
      <c r="UZQ9" s="172"/>
      <c r="UZR9" s="172"/>
      <c r="UZS9" s="172"/>
      <c r="UZT9" s="172"/>
      <c r="UZU9" s="172"/>
      <c r="UZV9" s="172"/>
      <c r="UZW9" s="172"/>
      <c r="UZX9" s="172"/>
      <c r="UZY9" s="172"/>
      <c r="UZZ9" s="172"/>
      <c r="VAA9" s="172"/>
      <c r="VAB9" s="172"/>
      <c r="VAC9" s="172"/>
      <c r="VAD9" s="172"/>
      <c r="VAE9" s="172"/>
      <c r="VAF9" s="172"/>
      <c r="VAG9" s="172"/>
      <c r="VAH9" s="172"/>
      <c r="VAI9" s="172"/>
      <c r="VAJ9" s="172"/>
      <c r="VAK9" s="172"/>
      <c r="VAL9" s="172"/>
      <c r="VAM9" s="172"/>
      <c r="VAN9" s="172"/>
      <c r="VAO9" s="172"/>
      <c r="VAP9" s="172"/>
      <c r="VAQ9" s="172"/>
      <c r="VAR9" s="172"/>
      <c r="VAS9" s="172"/>
      <c r="VAT9" s="172"/>
      <c r="VAU9" s="172"/>
      <c r="VAV9" s="172"/>
      <c r="VAW9" s="172"/>
      <c r="VAX9" s="172"/>
      <c r="VAY9" s="172"/>
      <c r="VAZ9" s="172"/>
      <c r="VBA9" s="172"/>
      <c r="VBB9" s="172"/>
      <c r="VBC9" s="172"/>
      <c r="VBD9" s="172"/>
      <c r="VBE9" s="172"/>
      <c r="VBF9" s="172"/>
      <c r="VBG9" s="172"/>
      <c r="VBH9" s="172"/>
      <c r="VBI9" s="172"/>
      <c r="VBJ9" s="172"/>
      <c r="VBK9" s="172"/>
      <c r="VBL9" s="172"/>
      <c r="VBM9" s="172"/>
      <c r="VBN9" s="172"/>
      <c r="VBO9" s="172"/>
      <c r="VBP9" s="172"/>
      <c r="VBQ9" s="172"/>
      <c r="VBR9" s="172"/>
      <c r="VBS9" s="172"/>
      <c r="VBT9" s="172"/>
      <c r="VBU9" s="172"/>
      <c r="VBV9" s="172"/>
      <c r="VBW9" s="172"/>
      <c r="VBX9" s="172"/>
      <c r="VBY9" s="172"/>
      <c r="VBZ9" s="172"/>
      <c r="VCA9" s="172"/>
      <c r="VCB9" s="172"/>
      <c r="VCC9" s="172"/>
      <c r="VCD9" s="172"/>
      <c r="VCE9" s="172"/>
      <c r="VCF9" s="172"/>
      <c r="VCG9" s="172"/>
      <c r="VCH9" s="172"/>
      <c r="VCI9" s="172"/>
      <c r="VCJ9" s="172"/>
      <c r="VCK9" s="172"/>
      <c r="VCL9" s="172"/>
      <c r="VCM9" s="172"/>
      <c r="VCN9" s="172"/>
      <c r="VCO9" s="172"/>
      <c r="VCP9" s="172"/>
      <c r="VCQ9" s="172"/>
      <c r="VCR9" s="172"/>
      <c r="VCS9" s="172"/>
      <c r="VCT9" s="172"/>
      <c r="VCU9" s="172"/>
      <c r="VCV9" s="172"/>
      <c r="VCW9" s="172"/>
      <c r="VCX9" s="172"/>
      <c r="VCY9" s="172"/>
      <c r="VCZ9" s="172"/>
      <c r="VDA9" s="172"/>
      <c r="VDB9" s="172"/>
      <c r="VDC9" s="172"/>
      <c r="VDD9" s="172"/>
      <c r="VDE9" s="172"/>
      <c r="VDF9" s="172"/>
      <c r="VDG9" s="172"/>
      <c r="VDH9" s="172"/>
      <c r="VDI9" s="172"/>
      <c r="VDJ9" s="172"/>
      <c r="VDK9" s="172"/>
      <c r="VDL9" s="172"/>
      <c r="VDM9" s="172"/>
      <c r="VDN9" s="172"/>
      <c r="VDO9" s="172"/>
      <c r="VDP9" s="172"/>
      <c r="VDQ9" s="172"/>
      <c r="VDR9" s="172"/>
      <c r="VDS9" s="172"/>
      <c r="VDT9" s="172"/>
      <c r="VDU9" s="172"/>
      <c r="VDV9" s="172"/>
      <c r="VDW9" s="172"/>
      <c r="VDX9" s="172"/>
      <c r="VDY9" s="172"/>
      <c r="VDZ9" s="172"/>
      <c r="VEA9" s="172"/>
      <c r="VEB9" s="172"/>
      <c r="VEC9" s="172"/>
      <c r="VED9" s="172"/>
      <c r="VEE9" s="172"/>
      <c r="VEF9" s="172"/>
      <c r="VEG9" s="172"/>
      <c r="VEH9" s="172"/>
      <c r="VEI9" s="172"/>
      <c r="VEJ9" s="172"/>
      <c r="VEK9" s="172"/>
      <c r="VEL9" s="172"/>
      <c r="VEM9" s="172"/>
      <c r="VEN9" s="172"/>
      <c r="VEO9" s="172"/>
      <c r="VEP9" s="172"/>
      <c r="VEQ9" s="172"/>
      <c r="VER9" s="172"/>
      <c r="VES9" s="172"/>
      <c r="VET9" s="172"/>
      <c r="VEU9" s="172"/>
      <c r="VEV9" s="172"/>
      <c r="VEW9" s="172"/>
      <c r="VEX9" s="172"/>
      <c r="VEY9" s="172"/>
      <c r="VEZ9" s="172"/>
      <c r="VFA9" s="172"/>
      <c r="VFB9" s="172"/>
      <c r="VFC9" s="172"/>
      <c r="VFD9" s="172"/>
      <c r="VFE9" s="172"/>
      <c r="VFF9" s="172"/>
      <c r="VFG9" s="172"/>
      <c r="VFH9" s="172"/>
      <c r="VFI9" s="172"/>
      <c r="VFJ9" s="172"/>
      <c r="VFK9" s="172"/>
      <c r="VFL9" s="172"/>
      <c r="VFM9" s="172"/>
      <c r="VFN9" s="172"/>
      <c r="VFO9" s="172"/>
      <c r="VFP9" s="172"/>
      <c r="VFQ9" s="172"/>
      <c r="VFR9" s="172"/>
      <c r="VFS9" s="172"/>
      <c r="VFT9" s="172"/>
      <c r="VFU9" s="172"/>
      <c r="VFV9" s="172"/>
      <c r="VFW9" s="172"/>
      <c r="VFX9" s="172"/>
      <c r="VFY9" s="172"/>
      <c r="VFZ9" s="172"/>
      <c r="VGA9" s="172"/>
      <c r="VGB9" s="172"/>
      <c r="VGC9" s="172"/>
      <c r="VGD9" s="172"/>
      <c r="VGE9" s="172"/>
      <c r="VGF9" s="172"/>
      <c r="VGG9" s="172"/>
      <c r="VGH9" s="172"/>
      <c r="VGI9" s="172"/>
      <c r="VGJ9" s="172"/>
      <c r="VGK9" s="172"/>
      <c r="VGL9" s="172"/>
      <c r="VGM9" s="172"/>
      <c r="VGN9" s="172"/>
      <c r="VGO9" s="172"/>
      <c r="VGP9" s="172"/>
      <c r="VGQ9" s="172"/>
      <c r="VGR9" s="172"/>
      <c r="VGS9" s="172"/>
      <c r="VGT9" s="172"/>
      <c r="VGU9" s="172"/>
      <c r="VGV9" s="172"/>
      <c r="VGW9" s="172"/>
      <c r="VGX9" s="172"/>
      <c r="VGY9" s="172"/>
      <c r="VGZ9" s="172"/>
      <c r="VHA9" s="172"/>
      <c r="VHB9" s="172"/>
      <c r="VHC9" s="172"/>
      <c r="VHD9" s="172"/>
      <c r="VHE9" s="172"/>
      <c r="VHF9" s="172"/>
      <c r="VHG9" s="172"/>
      <c r="VHH9" s="172"/>
      <c r="VHI9" s="172"/>
      <c r="VHJ9" s="172"/>
      <c r="VHK9" s="172"/>
      <c r="VHL9" s="172"/>
      <c r="VHM9" s="172"/>
      <c r="VHN9" s="172"/>
      <c r="VHO9" s="172"/>
      <c r="VHP9" s="172"/>
      <c r="VHQ9" s="172"/>
      <c r="VHR9" s="172"/>
      <c r="VHS9" s="172"/>
      <c r="VHT9" s="172"/>
      <c r="VHU9" s="172"/>
      <c r="VHV9" s="172"/>
      <c r="VHW9" s="172"/>
      <c r="VHX9" s="172"/>
      <c r="VHY9" s="172"/>
      <c r="VHZ9" s="172"/>
      <c r="VIA9" s="172"/>
      <c r="VIB9" s="172"/>
      <c r="VIC9" s="172"/>
      <c r="VID9" s="172"/>
      <c r="VIE9" s="172"/>
      <c r="VIF9" s="172"/>
      <c r="VIG9" s="172"/>
      <c r="VIH9" s="172"/>
      <c r="VII9" s="172"/>
      <c r="VIJ9" s="172"/>
      <c r="VIK9" s="172"/>
      <c r="VIL9" s="172"/>
      <c r="VIM9" s="172"/>
      <c r="VIN9" s="172"/>
      <c r="VIO9" s="172"/>
      <c r="VIP9" s="172"/>
      <c r="VIQ9" s="172"/>
      <c r="VIR9" s="172"/>
      <c r="VIS9" s="172"/>
      <c r="VIT9" s="172"/>
      <c r="VIU9" s="172"/>
      <c r="VIV9" s="172"/>
      <c r="VIW9" s="172"/>
      <c r="VIX9" s="172"/>
      <c r="VIY9" s="172"/>
      <c r="VIZ9" s="172"/>
      <c r="VJA9" s="172"/>
      <c r="VJB9" s="172"/>
      <c r="VJC9" s="172"/>
      <c r="VJD9" s="172"/>
      <c r="VJE9" s="172"/>
      <c r="VJF9" s="172"/>
      <c r="VJG9" s="172"/>
      <c r="VJH9" s="172"/>
      <c r="VJI9" s="172"/>
      <c r="VJJ9" s="172"/>
      <c r="VJK9" s="172"/>
      <c r="VJL9" s="172"/>
      <c r="VJM9" s="172"/>
      <c r="VJN9" s="172"/>
      <c r="VJO9" s="172"/>
      <c r="VJP9" s="172"/>
      <c r="VJQ9" s="172"/>
      <c r="VJR9" s="172"/>
      <c r="VJS9" s="172"/>
      <c r="VJT9" s="172"/>
      <c r="VJU9" s="172"/>
      <c r="VJV9" s="172"/>
      <c r="VJW9" s="172"/>
      <c r="VJX9" s="172"/>
      <c r="VJY9" s="172"/>
      <c r="VJZ9" s="172"/>
      <c r="VKA9" s="172"/>
      <c r="VKB9" s="172"/>
      <c r="VKC9" s="172"/>
      <c r="VKD9" s="172"/>
      <c r="VKE9" s="172"/>
      <c r="VKF9" s="172"/>
      <c r="VKG9" s="172"/>
      <c r="VKH9" s="172"/>
      <c r="VKI9" s="172"/>
      <c r="VKJ9" s="172"/>
      <c r="VKK9" s="172"/>
      <c r="VKL9" s="172"/>
      <c r="VKM9" s="172"/>
      <c r="VKN9" s="172"/>
      <c r="VKO9" s="172"/>
      <c r="VKP9" s="172"/>
      <c r="VKQ9" s="172"/>
      <c r="VKR9" s="172"/>
      <c r="VKS9" s="172"/>
      <c r="VKT9" s="172"/>
      <c r="VKU9" s="172"/>
      <c r="VKV9" s="172"/>
      <c r="VKW9" s="172"/>
      <c r="VKX9" s="172"/>
      <c r="VKY9" s="172"/>
      <c r="VKZ9" s="172"/>
      <c r="VLA9" s="172"/>
      <c r="VLB9" s="172"/>
      <c r="VLC9" s="172"/>
      <c r="VLD9" s="172"/>
      <c r="VLE9" s="172"/>
      <c r="VLF9" s="172"/>
      <c r="VLG9" s="172"/>
      <c r="VLH9" s="172"/>
      <c r="VLI9" s="172"/>
      <c r="VLJ9" s="172"/>
      <c r="VLK9" s="172"/>
      <c r="VLL9" s="172"/>
      <c r="VLM9" s="172"/>
      <c r="VLN9" s="172"/>
      <c r="VLO9" s="172"/>
      <c r="VLP9" s="172"/>
      <c r="VLQ9" s="172"/>
      <c r="VLR9" s="172"/>
      <c r="VLS9" s="172"/>
      <c r="VLT9" s="172"/>
      <c r="VLU9" s="172"/>
      <c r="VLV9" s="172"/>
      <c r="VLW9" s="172"/>
      <c r="VLX9" s="172"/>
      <c r="VLY9" s="172"/>
      <c r="VLZ9" s="172"/>
      <c r="VMA9" s="172"/>
      <c r="VMB9" s="172"/>
      <c r="VMC9" s="172"/>
      <c r="VMD9" s="172"/>
      <c r="VME9" s="172"/>
      <c r="VMF9" s="172"/>
      <c r="VMG9" s="172"/>
      <c r="VMH9" s="172"/>
      <c r="VMI9" s="172"/>
      <c r="VMJ9" s="172"/>
      <c r="VMK9" s="172"/>
      <c r="VML9" s="172"/>
      <c r="VMM9" s="172"/>
      <c r="VMN9" s="172"/>
      <c r="VMO9" s="172"/>
      <c r="VMP9" s="172"/>
      <c r="VMQ9" s="172"/>
      <c r="VMR9" s="172"/>
      <c r="VMS9" s="172"/>
      <c r="VMT9" s="172"/>
      <c r="VMU9" s="172"/>
      <c r="VMV9" s="172"/>
      <c r="VMW9" s="172"/>
      <c r="VMX9" s="172"/>
      <c r="VMY9" s="172"/>
      <c r="VMZ9" s="172"/>
      <c r="VNA9" s="172"/>
      <c r="VNB9" s="172"/>
      <c r="VNC9" s="172"/>
      <c r="VND9" s="172"/>
      <c r="VNE9" s="172"/>
      <c r="VNF9" s="172"/>
      <c r="VNG9" s="172"/>
      <c r="VNH9" s="172"/>
      <c r="VNI9" s="172"/>
      <c r="VNJ9" s="172"/>
      <c r="VNK9" s="172"/>
      <c r="VNL9" s="172"/>
      <c r="VNM9" s="172"/>
      <c r="VNN9" s="172"/>
      <c r="VNO9" s="172"/>
      <c r="VNP9" s="172"/>
      <c r="VNQ9" s="172"/>
      <c r="VNR9" s="172"/>
      <c r="VNS9" s="172"/>
      <c r="VNT9" s="172"/>
      <c r="VNU9" s="172"/>
      <c r="VNV9" s="172"/>
      <c r="VNW9" s="172"/>
      <c r="VNX9" s="172"/>
      <c r="VNY9" s="172"/>
      <c r="VNZ9" s="172"/>
      <c r="VOA9" s="172"/>
      <c r="VOB9" s="172"/>
      <c r="VOC9" s="172"/>
      <c r="VOD9" s="172"/>
      <c r="VOE9" s="172"/>
      <c r="VOF9" s="172"/>
      <c r="VOG9" s="172"/>
      <c r="VOH9" s="172"/>
      <c r="VOI9" s="172"/>
      <c r="VOJ9" s="172"/>
      <c r="VOK9" s="172"/>
      <c r="VOL9" s="172"/>
      <c r="VOM9" s="172"/>
      <c r="VON9" s="172"/>
      <c r="VOO9" s="172"/>
      <c r="VOP9" s="172"/>
      <c r="VOQ9" s="172"/>
      <c r="VOR9" s="172"/>
      <c r="VOS9" s="172"/>
      <c r="VOT9" s="172"/>
      <c r="VOU9" s="172"/>
      <c r="VOV9" s="172"/>
      <c r="VOW9" s="172"/>
      <c r="VOX9" s="172"/>
      <c r="VOY9" s="172"/>
      <c r="VOZ9" s="172"/>
      <c r="VPA9" s="172"/>
      <c r="VPB9" s="172"/>
      <c r="VPC9" s="172"/>
      <c r="VPD9" s="172"/>
      <c r="VPE9" s="172"/>
      <c r="VPF9" s="172"/>
      <c r="VPG9" s="172"/>
      <c r="VPH9" s="172"/>
      <c r="VPI9" s="172"/>
      <c r="VPJ9" s="172"/>
      <c r="VPK9" s="172"/>
      <c r="VPL9" s="172"/>
      <c r="VPM9" s="172"/>
      <c r="VPN9" s="172"/>
      <c r="VPO9" s="172"/>
      <c r="VPP9" s="172"/>
      <c r="VPQ9" s="172"/>
      <c r="VPR9" s="172"/>
      <c r="VPS9" s="172"/>
      <c r="VPT9" s="172"/>
      <c r="VPU9" s="172"/>
      <c r="VPV9" s="172"/>
      <c r="VPW9" s="172"/>
      <c r="VPX9" s="172"/>
      <c r="VPY9" s="172"/>
      <c r="VPZ9" s="172"/>
      <c r="VQA9" s="172"/>
      <c r="VQB9" s="172"/>
      <c r="VQC9" s="172"/>
      <c r="VQD9" s="172"/>
      <c r="VQE9" s="172"/>
      <c r="VQF9" s="172"/>
      <c r="VQG9" s="172"/>
      <c r="VQH9" s="172"/>
      <c r="VQI9" s="172"/>
      <c r="VQJ9" s="172"/>
      <c r="VQK9" s="172"/>
      <c r="VQL9" s="172"/>
      <c r="VQM9" s="172"/>
      <c r="VQN9" s="172"/>
      <c r="VQO9" s="172"/>
      <c r="VQP9" s="172"/>
      <c r="VQQ9" s="172"/>
      <c r="VQR9" s="172"/>
      <c r="VQS9" s="172"/>
      <c r="VQT9" s="172"/>
      <c r="VQU9" s="172"/>
      <c r="VQV9" s="172"/>
      <c r="VQW9" s="172"/>
      <c r="VQX9" s="172"/>
      <c r="VQY9" s="172"/>
      <c r="VQZ9" s="172"/>
      <c r="VRA9" s="172"/>
      <c r="VRB9" s="172"/>
      <c r="VRC9" s="172"/>
      <c r="VRD9" s="172"/>
      <c r="VRE9" s="172"/>
      <c r="VRF9" s="172"/>
      <c r="VRG9" s="172"/>
      <c r="VRH9" s="172"/>
      <c r="VRI9" s="172"/>
      <c r="VRJ9" s="172"/>
      <c r="VRK9" s="172"/>
      <c r="VRL9" s="172"/>
      <c r="VRM9" s="172"/>
      <c r="VRN9" s="172"/>
      <c r="VRO9" s="172"/>
      <c r="VRP9" s="172"/>
      <c r="VRQ9" s="172"/>
      <c r="VRR9" s="172"/>
      <c r="VRS9" s="172"/>
      <c r="VRT9" s="172"/>
      <c r="VRU9" s="172"/>
      <c r="VRV9" s="172"/>
      <c r="VRW9" s="172"/>
      <c r="VRX9" s="172"/>
      <c r="VRY9" s="172"/>
      <c r="VRZ9" s="172"/>
      <c r="VSA9" s="172"/>
      <c r="VSB9" s="172"/>
      <c r="VSC9" s="172"/>
      <c r="VSD9" s="172"/>
      <c r="VSE9" s="172"/>
      <c r="VSF9" s="172"/>
      <c r="VSG9" s="172"/>
      <c r="VSH9" s="172"/>
      <c r="VSI9" s="172"/>
      <c r="VSJ9" s="172"/>
      <c r="VSK9" s="172"/>
      <c r="VSL9" s="172"/>
      <c r="VSM9" s="172"/>
      <c r="VSN9" s="172"/>
      <c r="VSO9" s="172"/>
      <c r="VSP9" s="172"/>
      <c r="VSQ9" s="172"/>
      <c r="VSR9" s="172"/>
      <c r="VSS9" s="172"/>
      <c r="VST9" s="172"/>
      <c r="VSU9" s="172"/>
      <c r="VSV9" s="172"/>
      <c r="VSW9" s="172"/>
      <c r="VSX9" s="172"/>
      <c r="VSY9" s="172"/>
      <c r="VSZ9" s="172"/>
      <c r="VTA9" s="172"/>
      <c r="VTB9" s="172"/>
      <c r="VTC9" s="172"/>
      <c r="VTD9" s="172"/>
      <c r="VTE9" s="172"/>
      <c r="VTF9" s="172"/>
      <c r="VTG9" s="172"/>
      <c r="VTH9" s="172"/>
      <c r="VTI9" s="172"/>
      <c r="VTJ9" s="172"/>
      <c r="VTK9" s="172"/>
      <c r="VTL9" s="172"/>
      <c r="VTM9" s="172"/>
      <c r="VTN9" s="172"/>
      <c r="VTO9" s="172"/>
      <c r="VTP9" s="172"/>
      <c r="VTQ9" s="172"/>
      <c r="VTR9" s="172"/>
      <c r="VTS9" s="172"/>
      <c r="VTT9" s="172"/>
      <c r="VTU9" s="172"/>
      <c r="VTV9" s="172"/>
      <c r="VTW9" s="172"/>
      <c r="VTX9" s="172"/>
      <c r="VTY9" s="172"/>
      <c r="VTZ9" s="172"/>
      <c r="VUA9" s="172"/>
      <c r="VUB9" s="172"/>
      <c r="VUC9" s="172"/>
      <c r="VUD9" s="172"/>
      <c r="VUE9" s="172"/>
      <c r="VUF9" s="172"/>
      <c r="VUG9" s="172"/>
      <c r="VUH9" s="172"/>
      <c r="VUI9" s="172"/>
      <c r="VUJ9" s="172"/>
      <c r="VUK9" s="172"/>
      <c r="VUL9" s="172"/>
      <c r="VUM9" s="172"/>
      <c r="VUN9" s="172"/>
      <c r="VUO9" s="172"/>
      <c r="VUP9" s="172"/>
      <c r="VUQ9" s="172"/>
      <c r="VUR9" s="172"/>
      <c r="VUS9" s="172"/>
      <c r="VUT9" s="172"/>
      <c r="VUU9" s="172"/>
      <c r="VUV9" s="172"/>
      <c r="VUW9" s="172"/>
      <c r="VUX9" s="172"/>
      <c r="VUY9" s="172"/>
      <c r="VUZ9" s="172"/>
      <c r="VVA9" s="172"/>
      <c r="VVB9" s="172"/>
      <c r="VVC9" s="172"/>
      <c r="VVD9" s="172"/>
      <c r="VVE9" s="172"/>
      <c r="VVF9" s="172"/>
      <c r="VVG9" s="172"/>
      <c r="VVH9" s="172"/>
      <c r="VVI9" s="172"/>
      <c r="VVJ9" s="172"/>
      <c r="VVK9" s="172"/>
      <c r="VVL9" s="172"/>
      <c r="VVM9" s="172"/>
      <c r="VVN9" s="172"/>
      <c r="VVO9" s="172"/>
      <c r="VVP9" s="172"/>
      <c r="VVQ9" s="172"/>
      <c r="VVR9" s="172"/>
      <c r="VVS9" s="172"/>
      <c r="VVT9" s="172"/>
      <c r="VVU9" s="172"/>
      <c r="VVV9" s="172"/>
      <c r="VVW9" s="172"/>
      <c r="VVX9" s="172"/>
      <c r="VVY9" s="172"/>
      <c r="VVZ9" s="172"/>
      <c r="VWA9" s="172"/>
      <c r="VWB9" s="172"/>
      <c r="VWC9" s="172"/>
      <c r="VWD9" s="172"/>
      <c r="VWE9" s="172"/>
      <c r="VWF9" s="172"/>
      <c r="VWG9" s="172"/>
      <c r="VWH9" s="172"/>
      <c r="VWI9" s="172"/>
      <c r="VWJ9" s="172"/>
      <c r="VWK9" s="172"/>
      <c r="VWL9" s="172"/>
      <c r="VWM9" s="172"/>
      <c r="VWN9" s="172"/>
      <c r="VWO9" s="172"/>
      <c r="VWP9" s="172"/>
      <c r="VWQ9" s="172"/>
      <c r="VWR9" s="172"/>
      <c r="VWS9" s="172"/>
      <c r="VWT9" s="172"/>
      <c r="VWU9" s="172"/>
      <c r="VWV9" s="172"/>
      <c r="VWW9" s="172"/>
      <c r="VWX9" s="172"/>
      <c r="VWY9" s="172"/>
      <c r="VWZ9" s="172"/>
      <c r="VXA9" s="172"/>
      <c r="VXB9" s="172"/>
      <c r="VXC9" s="172"/>
      <c r="VXD9" s="172"/>
      <c r="VXE9" s="172"/>
      <c r="VXF9" s="172"/>
      <c r="VXG9" s="172"/>
      <c r="VXH9" s="172"/>
      <c r="VXI9" s="172"/>
      <c r="VXJ9" s="172"/>
      <c r="VXK9" s="172"/>
      <c r="VXL9" s="172"/>
      <c r="VXM9" s="172"/>
      <c r="VXN9" s="172"/>
      <c r="VXO9" s="172"/>
      <c r="VXP9" s="172"/>
      <c r="VXQ9" s="172"/>
      <c r="VXR9" s="172"/>
      <c r="VXS9" s="172"/>
      <c r="VXT9" s="172"/>
      <c r="VXU9" s="172"/>
      <c r="VXV9" s="172"/>
      <c r="VXW9" s="172"/>
      <c r="VXX9" s="172"/>
      <c r="VXY9" s="172"/>
      <c r="VXZ9" s="172"/>
      <c r="VYA9" s="172"/>
      <c r="VYB9" s="172"/>
      <c r="VYC9" s="172"/>
      <c r="VYD9" s="172"/>
      <c r="VYE9" s="172"/>
      <c r="VYF9" s="172"/>
      <c r="VYG9" s="172"/>
      <c r="VYH9" s="172"/>
      <c r="VYI9" s="172"/>
      <c r="VYJ9" s="172"/>
      <c r="VYK9" s="172"/>
      <c r="VYL9" s="172"/>
      <c r="VYM9" s="172"/>
      <c r="VYN9" s="172"/>
      <c r="VYO9" s="172"/>
      <c r="VYP9" s="172"/>
      <c r="VYQ9" s="172"/>
      <c r="VYR9" s="172"/>
      <c r="VYS9" s="172"/>
      <c r="VYT9" s="172"/>
      <c r="VYU9" s="172"/>
      <c r="VYV9" s="172"/>
      <c r="VYW9" s="172"/>
      <c r="VYX9" s="172"/>
      <c r="VYY9" s="172"/>
      <c r="VYZ9" s="172"/>
      <c r="VZA9" s="172"/>
      <c r="VZB9" s="172"/>
      <c r="VZC9" s="172"/>
      <c r="VZD9" s="172"/>
      <c r="VZE9" s="172"/>
      <c r="VZF9" s="172"/>
      <c r="VZG9" s="172"/>
      <c r="VZH9" s="172"/>
      <c r="VZI9" s="172"/>
      <c r="VZJ9" s="172"/>
      <c r="VZK9" s="172"/>
      <c r="VZL9" s="172"/>
      <c r="VZM9" s="172"/>
      <c r="VZN9" s="172"/>
      <c r="VZO9" s="172"/>
      <c r="VZP9" s="172"/>
      <c r="VZQ9" s="172"/>
      <c r="VZR9" s="172"/>
      <c r="VZS9" s="172"/>
      <c r="VZT9" s="172"/>
      <c r="VZU9" s="172"/>
      <c r="VZV9" s="172"/>
      <c r="VZW9" s="172"/>
      <c r="VZX9" s="172"/>
      <c r="VZY9" s="172"/>
      <c r="VZZ9" s="172"/>
      <c r="WAA9" s="172"/>
      <c r="WAB9" s="172"/>
      <c r="WAC9" s="172"/>
      <c r="WAD9" s="172"/>
      <c r="WAE9" s="172"/>
      <c r="WAF9" s="172"/>
      <c r="WAG9" s="172"/>
      <c r="WAH9" s="172"/>
      <c r="WAI9" s="172"/>
      <c r="WAJ9" s="172"/>
      <c r="WAK9" s="172"/>
      <c r="WAL9" s="172"/>
      <c r="WAM9" s="172"/>
      <c r="WAN9" s="172"/>
      <c r="WAO9" s="172"/>
      <c r="WAP9" s="172"/>
      <c r="WAQ9" s="172"/>
      <c r="WAR9" s="172"/>
      <c r="WAS9" s="172"/>
      <c r="WAT9" s="172"/>
      <c r="WAU9" s="172"/>
      <c r="WAV9" s="172"/>
      <c r="WAW9" s="172"/>
      <c r="WAX9" s="172"/>
      <c r="WAY9" s="172"/>
      <c r="WAZ9" s="172"/>
      <c r="WBA9" s="172"/>
      <c r="WBB9" s="172"/>
      <c r="WBC9" s="172"/>
      <c r="WBD9" s="172"/>
      <c r="WBE9" s="172"/>
      <c r="WBF9" s="172"/>
      <c r="WBG9" s="172"/>
      <c r="WBH9" s="172"/>
      <c r="WBI9" s="172"/>
      <c r="WBJ9" s="172"/>
      <c r="WBK9" s="172"/>
      <c r="WBL9" s="172"/>
      <c r="WBM9" s="172"/>
      <c r="WBN9" s="172"/>
      <c r="WBO9" s="172"/>
      <c r="WBP9" s="172"/>
      <c r="WBQ9" s="172"/>
      <c r="WBR9" s="172"/>
      <c r="WBS9" s="172"/>
      <c r="WBT9" s="172"/>
      <c r="WBU9" s="172"/>
      <c r="WBV9" s="172"/>
      <c r="WBW9" s="172"/>
      <c r="WBX9" s="172"/>
      <c r="WBY9" s="172"/>
      <c r="WBZ9" s="172"/>
      <c r="WCA9" s="172"/>
      <c r="WCB9" s="172"/>
      <c r="WCC9" s="172"/>
      <c r="WCD9" s="172"/>
      <c r="WCE9" s="172"/>
      <c r="WCF9" s="172"/>
      <c r="WCG9" s="172"/>
      <c r="WCH9" s="172"/>
      <c r="WCI9" s="172"/>
      <c r="WCJ9" s="172"/>
      <c r="WCK9" s="172"/>
      <c r="WCL9" s="172"/>
      <c r="WCM9" s="172"/>
      <c r="WCN9" s="172"/>
      <c r="WCO9" s="172"/>
      <c r="WCP9" s="172"/>
      <c r="WCQ9" s="172"/>
      <c r="WCR9" s="172"/>
      <c r="WCS9" s="172"/>
      <c r="WCT9" s="172"/>
      <c r="WCU9" s="172"/>
      <c r="WCV9" s="172"/>
      <c r="WCW9" s="172"/>
      <c r="WCX9" s="172"/>
      <c r="WCY9" s="172"/>
      <c r="WCZ9" s="172"/>
      <c r="WDA9" s="172"/>
      <c r="WDB9" s="172"/>
      <c r="WDC9" s="172"/>
      <c r="WDD9" s="172"/>
      <c r="WDE9" s="172"/>
      <c r="WDF9" s="172"/>
      <c r="WDG9" s="172"/>
      <c r="WDH9" s="172"/>
      <c r="WDI9" s="172"/>
      <c r="WDJ9" s="172"/>
      <c r="WDK9" s="172"/>
      <c r="WDL9" s="172"/>
      <c r="WDM9" s="172"/>
      <c r="WDN9" s="172"/>
      <c r="WDO9" s="172"/>
      <c r="WDP9" s="172"/>
      <c r="WDQ9" s="172"/>
      <c r="WDR9" s="172"/>
      <c r="WDS9" s="172"/>
      <c r="WDT9" s="172"/>
      <c r="WDU9" s="172"/>
      <c r="WDV9" s="172"/>
      <c r="WDW9" s="172"/>
      <c r="WDX9" s="172"/>
      <c r="WDY9" s="172"/>
      <c r="WDZ9" s="172"/>
      <c r="WEA9" s="172"/>
      <c r="WEB9" s="172"/>
      <c r="WEC9" s="172"/>
      <c r="WED9" s="172"/>
      <c r="WEE9" s="172"/>
      <c r="WEF9" s="172"/>
      <c r="WEG9" s="172"/>
      <c r="WEH9" s="172"/>
      <c r="WEI9" s="172"/>
      <c r="WEJ9" s="172"/>
      <c r="WEK9" s="172"/>
      <c r="WEL9" s="172"/>
      <c r="WEM9" s="172"/>
      <c r="WEN9" s="172"/>
      <c r="WEO9" s="172"/>
      <c r="WEP9" s="172"/>
      <c r="WEQ9" s="172"/>
      <c r="WER9" s="172"/>
      <c r="WES9" s="172"/>
      <c r="WET9" s="172"/>
      <c r="WEU9" s="172"/>
      <c r="WEV9" s="172"/>
      <c r="WEW9" s="172"/>
      <c r="WEX9" s="172"/>
      <c r="WEY9" s="172"/>
      <c r="WEZ9" s="172"/>
      <c r="WFA9" s="172"/>
      <c r="WFB9" s="172"/>
      <c r="WFC9" s="172"/>
      <c r="WFD9" s="172"/>
      <c r="WFE9" s="172"/>
      <c r="WFF9" s="172"/>
      <c r="WFG9" s="172"/>
      <c r="WFH9" s="172"/>
      <c r="WFI9" s="172"/>
      <c r="WFJ9" s="172"/>
      <c r="WFK9" s="172"/>
      <c r="WFL9" s="172"/>
      <c r="WFM9" s="172"/>
      <c r="WFN9" s="172"/>
      <c r="WFO9" s="172"/>
      <c r="WFP9" s="172"/>
      <c r="WFQ9" s="172"/>
      <c r="WFR9" s="172"/>
      <c r="WFS9" s="172"/>
      <c r="WFT9" s="172"/>
      <c r="WFU9" s="172"/>
      <c r="WFV9" s="172"/>
      <c r="WFW9" s="172"/>
      <c r="WFX9" s="172"/>
      <c r="WFY9" s="172"/>
      <c r="WFZ9" s="172"/>
      <c r="WGA9" s="172"/>
      <c r="WGB9" s="172"/>
      <c r="WGC9" s="172"/>
      <c r="WGD9" s="172"/>
      <c r="WGE9" s="172"/>
      <c r="WGF9" s="172"/>
      <c r="WGG9" s="172"/>
      <c r="WGH9" s="172"/>
      <c r="WGI9" s="172"/>
      <c r="WGJ9" s="172"/>
      <c r="WGK9" s="172"/>
      <c r="WGL9" s="172"/>
      <c r="WGM9" s="172"/>
      <c r="WGN9" s="172"/>
      <c r="WGO9" s="172"/>
      <c r="WGP9" s="172"/>
      <c r="WGQ9" s="172"/>
      <c r="WGR9" s="172"/>
      <c r="WGS9" s="172"/>
      <c r="WGT9" s="172"/>
      <c r="WGU9" s="172"/>
      <c r="WGV9" s="172"/>
      <c r="WGW9" s="172"/>
      <c r="WGX9" s="172"/>
      <c r="WGY9" s="172"/>
      <c r="WGZ9" s="172"/>
      <c r="WHA9" s="172"/>
      <c r="WHB9" s="172"/>
      <c r="WHC9" s="172"/>
      <c r="WHD9" s="172"/>
      <c r="WHE9" s="172"/>
      <c r="WHF9" s="172"/>
      <c r="WHG9" s="172"/>
      <c r="WHH9" s="172"/>
      <c r="WHI9" s="172"/>
      <c r="WHJ9" s="172"/>
      <c r="WHK9" s="172"/>
      <c r="WHL9" s="172"/>
      <c r="WHM9" s="172"/>
      <c r="WHN9" s="172"/>
      <c r="WHO9" s="172"/>
      <c r="WHP9" s="172"/>
      <c r="WHQ9" s="172"/>
      <c r="WHR9" s="172"/>
      <c r="WHS9" s="172"/>
      <c r="WHT9" s="172"/>
      <c r="WHU9" s="172"/>
      <c r="WHV9" s="172"/>
      <c r="WHW9" s="172"/>
      <c r="WHX9" s="172"/>
      <c r="WHY9" s="172"/>
      <c r="WHZ9" s="172"/>
      <c r="WIA9" s="172"/>
      <c r="WIB9" s="172"/>
      <c r="WIC9" s="172"/>
      <c r="WID9" s="172"/>
      <c r="WIE9" s="172"/>
      <c r="WIF9" s="172"/>
      <c r="WIG9" s="172"/>
      <c r="WIH9" s="172"/>
      <c r="WII9" s="172"/>
      <c r="WIJ9" s="172"/>
      <c r="WIK9" s="172"/>
      <c r="WIL9" s="172"/>
      <c r="WIM9" s="172"/>
      <c r="WIN9" s="172"/>
      <c r="WIO9" s="172"/>
      <c r="WIP9" s="172"/>
      <c r="WIQ9" s="172"/>
      <c r="WIR9" s="172"/>
      <c r="WIS9" s="172"/>
      <c r="WIT9" s="172"/>
      <c r="WIU9" s="172"/>
      <c r="WIV9" s="172"/>
      <c r="WIW9" s="172"/>
      <c r="WIX9" s="172"/>
      <c r="WIY9" s="172"/>
      <c r="WIZ9" s="172"/>
      <c r="WJA9" s="172"/>
      <c r="WJB9" s="172"/>
      <c r="WJC9" s="172"/>
      <c r="WJD9" s="172"/>
      <c r="WJE9" s="172"/>
      <c r="WJF9" s="172"/>
      <c r="WJG9" s="172"/>
      <c r="WJH9" s="172"/>
      <c r="WJI9" s="172"/>
      <c r="WJJ9" s="172"/>
      <c r="WJK9" s="172"/>
      <c r="WJL9" s="172"/>
      <c r="WJM9" s="172"/>
      <c r="WJN9" s="172"/>
      <c r="WJO9" s="172"/>
      <c r="WJP9" s="172"/>
      <c r="WJQ9" s="172"/>
      <c r="WJR9" s="172"/>
      <c r="WJS9" s="172"/>
      <c r="WJT9" s="172"/>
      <c r="WJU9" s="172"/>
      <c r="WJV9" s="172"/>
      <c r="WJW9" s="172"/>
      <c r="WJX9" s="172"/>
      <c r="WJY9" s="172"/>
      <c r="WJZ9" s="172"/>
      <c r="WKA9" s="172"/>
      <c r="WKB9" s="172"/>
      <c r="WKC9" s="172"/>
      <c r="WKD9" s="172"/>
      <c r="WKE9" s="172"/>
      <c r="WKF9" s="172"/>
      <c r="WKG9" s="172"/>
      <c r="WKH9" s="172"/>
      <c r="WKI9" s="172"/>
      <c r="WKJ9" s="172"/>
      <c r="WKK9" s="172"/>
      <c r="WKL9" s="172"/>
      <c r="WKM9" s="172"/>
      <c r="WKN9" s="172"/>
      <c r="WKO9" s="172"/>
      <c r="WKP9" s="172"/>
      <c r="WKQ9" s="172"/>
      <c r="WKR9" s="172"/>
      <c r="WKS9" s="172"/>
      <c r="WKT9" s="172"/>
      <c r="WKU9" s="172"/>
      <c r="WKV9" s="172"/>
      <c r="WKW9" s="172"/>
      <c r="WKX9" s="172"/>
      <c r="WKY9" s="172"/>
      <c r="WKZ9" s="172"/>
      <c r="WLA9" s="172"/>
      <c r="WLB9" s="172"/>
      <c r="WLC9" s="172"/>
      <c r="WLD9" s="172"/>
      <c r="WLE9" s="172"/>
      <c r="WLF9" s="172"/>
      <c r="WLG9" s="172"/>
      <c r="WLH9" s="172"/>
      <c r="WLI9" s="172"/>
      <c r="WLJ9" s="172"/>
      <c r="WLK9" s="172"/>
      <c r="WLL9" s="172"/>
      <c r="WLM9" s="172"/>
      <c r="WLN9" s="172"/>
      <c r="WLO9" s="172"/>
      <c r="WLP9" s="172"/>
      <c r="WLQ9" s="172"/>
      <c r="WLR9" s="172"/>
      <c r="WLS9" s="172"/>
      <c r="WLT9" s="172"/>
      <c r="WLU9" s="172"/>
      <c r="WLV9" s="172"/>
      <c r="WLW9" s="172"/>
      <c r="WLX9" s="172"/>
      <c r="WLY9" s="172"/>
      <c r="WLZ9" s="172"/>
      <c r="WMA9" s="172"/>
      <c r="WMB9" s="172"/>
      <c r="WMC9" s="172"/>
      <c r="WMD9" s="172"/>
      <c r="WME9" s="172"/>
      <c r="WMF9" s="172"/>
      <c r="WMG9" s="172"/>
      <c r="WMH9" s="172"/>
      <c r="WMI9" s="172"/>
      <c r="WMJ9" s="172"/>
      <c r="WMK9" s="172"/>
      <c r="WML9" s="172"/>
      <c r="WMM9" s="172"/>
      <c r="WMN9" s="172"/>
      <c r="WMO9" s="172"/>
      <c r="WMP9" s="172"/>
      <c r="WMQ9" s="172"/>
      <c r="WMR9" s="172"/>
      <c r="WMS9" s="172"/>
      <c r="WMT9" s="172"/>
      <c r="WMU9" s="172"/>
      <c r="WMV9" s="172"/>
      <c r="WMW9" s="172"/>
      <c r="WMX9" s="172"/>
      <c r="WMY9" s="172"/>
      <c r="WMZ9" s="172"/>
      <c r="WNA9" s="172"/>
      <c r="WNB9" s="172"/>
      <c r="WNC9" s="172"/>
      <c r="WND9" s="172"/>
      <c r="WNE9" s="172"/>
      <c r="WNF9" s="172"/>
      <c r="WNG9" s="172"/>
      <c r="WNH9" s="172"/>
      <c r="WNI9" s="172"/>
      <c r="WNJ9" s="172"/>
      <c r="WNK9" s="172"/>
      <c r="WNL9" s="172"/>
      <c r="WNM9" s="172"/>
      <c r="WNN9" s="172"/>
      <c r="WNO9" s="172"/>
      <c r="WNP9" s="172"/>
      <c r="WNQ9" s="172"/>
      <c r="WNR9" s="172"/>
      <c r="WNS9" s="172"/>
      <c r="WNT9" s="172"/>
      <c r="WNU9" s="172"/>
      <c r="WNV9" s="172"/>
      <c r="WNW9" s="172"/>
      <c r="WNX9" s="172"/>
      <c r="WNY9" s="172"/>
      <c r="WNZ9" s="172"/>
      <c r="WOA9" s="172"/>
      <c r="WOB9" s="172"/>
      <c r="WOC9" s="172"/>
      <c r="WOD9" s="172"/>
      <c r="WOE9" s="172"/>
      <c r="WOF9" s="172"/>
      <c r="WOG9" s="172"/>
      <c r="WOH9" s="172"/>
      <c r="WOI9" s="172"/>
      <c r="WOJ9" s="172"/>
      <c r="WOK9" s="172"/>
      <c r="WOL9" s="172"/>
      <c r="WOM9" s="172"/>
      <c r="WON9" s="172"/>
      <c r="WOO9" s="172"/>
      <c r="WOP9" s="172"/>
      <c r="WOQ9" s="172"/>
      <c r="WOR9" s="172"/>
      <c r="WOS9" s="172"/>
      <c r="WOT9" s="172"/>
      <c r="WOU9" s="172"/>
      <c r="WOV9" s="172"/>
      <c r="WOW9" s="172"/>
      <c r="WOX9" s="172"/>
      <c r="WOY9" s="172"/>
      <c r="WOZ9" s="172"/>
      <c r="WPA9" s="172"/>
      <c r="WPB9" s="172"/>
      <c r="WPC9" s="172"/>
      <c r="WPD9" s="172"/>
      <c r="WPE9" s="172"/>
      <c r="WPF9" s="172"/>
      <c r="WPG9" s="172"/>
      <c r="WPH9" s="172"/>
      <c r="WPI9" s="172"/>
      <c r="WPJ9" s="172"/>
      <c r="WPK9" s="172"/>
      <c r="WPL9" s="172"/>
      <c r="WPM9" s="172"/>
      <c r="WPN9" s="172"/>
      <c r="WPO9" s="172"/>
      <c r="WPP9" s="172"/>
      <c r="WPQ9" s="172"/>
      <c r="WPR9" s="172"/>
      <c r="WPS9" s="172"/>
      <c r="WPT9" s="172"/>
      <c r="WPU9" s="172"/>
      <c r="WPV9" s="172"/>
      <c r="WPW9" s="172"/>
      <c r="WPX9" s="172"/>
      <c r="WPY9" s="172"/>
      <c r="WPZ9" s="172"/>
      <c r="WQA9" s="172"/>
      <c r="WQB9" s="172"/>
      <c r="WQC9" s="172"/>
      <c r="WQD9" s="172"/>
      <c r="WQE9" s="172"/>
      <c r="WQF9" s="172"/>
      <c r="WQG9" s="172"/>
      <c r="WQH9" s="172"/>
      <c r="WQI9" s="172"/>
      <c r="WQJ9" s="172"/>
      <c r="WQK9" s="172"/>
      <c r="WQL9" s="172"/>
      <c r="WQM9" s="172"/>
      <c r="WQN9" s="172"/>
      <c r="WQO9" s="172"/>
      <c r="WQP9" s="172"/>
      <c r="WQQ9" s="172"/>
      <c r="WQR9" s="172"/>
      <c r="WQS9" s="172"/>
      <c r="WQT9" s="172"/>
      <c r="WQU9" s="172"/>
      <c r="WQV9" s="172"/>
      <c r="WQW9" s="172"/>
      <c r="WQX9" s="172"/>
      <c r="WQY9" s="172"/>
      <c r="WQZ9" s="172"/>
      <c r="WRA9" s="172"/>
      <c r="WRB9" s="172"/>
      <c r="WRC9" s="172"/>
      <c r="WRD9" s="172"/>
      <c r="WRE9" s="172"/>
      <c r="WRF9" s="172"/>
      <c r="WRG9" s="172"/>
      <c r="WRH9" s="172"/>
      <c r="WRI9" s="172"/>
      <c r="WRJ9" s="172"/>
      <c r="WRK9" s="172"/>
      <c r="WRL9" s="172"/>
      <c r="WRM9" s="172"/>
      <c r="WRN9" s="172"/>
      <c r="WRO9" s="172"/>
      <c r="WRP9" s="172"/>
      <c r="WRQ9" s="172"/>
      <c r="WRR9" s="172"/>
      <c r="WRS9" s="172"/>
      <c r="WRT9" s="172"/>
      <c r="WRU9" s="172"/>
      <c r="WRV9" s="172"/>
      <c r="WRW9" s="172"/>
      <c r="WRX9" s="172"/>
      <c r="WRY9" s="172"/>
      <c r="WRZ9" s="172"/>
      <c r="WSA9" s="172"/>
      <c r="WSB9" s="172"/>
      <c r="WSC9" s="172"/>
      <c r="WSD9" s="172"/>
      <c r="WSE9" s="172"/>
      <c r="WSF9" s="172"/>
      <c r="WSG9" s="172"/>
      <c r="WSH9" s="172"/>
      <c r="WSI9" s="172"/>
      <c r="WSJ9" s="172"/>
      <c r="WSK9" s="172"/>
      <c r="WSL9" s="172"/>
      <c r="WSM9" s="172"/>
      <c r="WSN9" s="172"/>
      <c r="WSO9" s="172"/>
      <c r="WSP9" s="172"/>
      <c r="WSQ9" s="172"/>
      <c r="WSR9" s="172"/>
      <c r="WSS9" s="172"/>
      <c r="WST9" s="172"/>
      <c r="WSU9" s="172"/>
      <c r="WSV9" s="172"/>
      <c r="WSW9" s="172"/>
      <c r="WSX9" s="172"/>
      <c r="WSY9" s="172"/>
      <c r="WSZ9" s="172"/>
      <c r="WTA9" s="172"/>
      <c r="WTB9" s="172"/>
      <c r="WTC9" s="172"/>
      <c r="WTD9" s="172"/>
      <c r="WTE9" s="172"/>
      <c r="WTF9" s="172"/>
      <c r="WTG9" s="172"/>
      <c r="WTH9" s="172"/>
      <c r="WTI9" s="172"/>
      <c r="WTJ9" s="172"/>
      <c r="WTK9" s="172"/>
      <c r="WTL9" s="172"/>
      <c r="WTM9" s="172"/>
      <c r="WTN9" s="172"/>
      <c r="WTO9" s="172"/>
      <c r="WTP9" s="172"/>
      <c r="WTQ9" s="172"/>
      <c r="WTR9" s="172"/>
      <c r="WTS9" s="172"/>
      <c r="WTT9" s="172"/>
      <c r="WTU9" s="172"/>
      <c r="WTV9" s="172"/>
      <c r="WTW9" s="172"/>
      <c r="WTX9" s="172"/>
      <c r="WTY9" s="172"/>
      <c r="WTZ9" s="172"/>
      <c r="WUA9" s="172"/>
      <c r="WUB9" s="172"/>
      <c r="WUC9" s="172"/>
      <c r="WUD9" s="172"/>
      <c r="WUE9" s="172"/>
      <c r="WUF9" s="172"/>
      <c r="WUG9" s="172"/>
      <c r="WUH9" s="172"/>
      <c r="WUI9" s="172"/>
      <c r="WUJ9" s="172"/>
      <c r="WUK9" s="172"/>
      <c r="WUL9" s="172"/>
      <c r="WUM9" s="172"/>
      <c r="WUN9" s="172"/>
      <c r="WUO9" s="172"/>
      <c r="WUP9" s="172"/>
      <c r="WUQ9" s="172"/>
      <c r="WUR9" s="172"/>
      <c r="WUS9" s="172"/>
      <c r="WUT9" s="172"/>
      <c r="WUU9" s="172"/>
      <c r="WUV9" s="172"/>
      <c r="WUW9" s="172"/>
      <c r="WUX9" s="172"/>
      <c r="WUY9" s="172"/>
      <c r="WUZ9" s="172"/>
      <c r="WVA9" s="172"/>
      <c r="WVB9" s="172"/>
      <c r="WVC9" s="172"/>
      <c r="WVD9" s="172"/>
      <c r="WVE9" s="172"/>
      <c r="WVF9" s="172"/>
      <c r="WVG9" s="172"/>
      <c r="WVH9" s="172"/>
      <c r="WVI9" s="172"/>
      <c r="WVJ9" s="172"/>
      <c r="WVK9" s="172"/>
      <c r="WVL9" s="172"/>
      <c r="WVM9" s="172"/>
      <c r="WVN9" s="172"/>
      <c r="WVO9" s="172"/>
      <c r="WVP9" s="172"/>
      <c r="WVQ9" s="172"/>
      <c r="WVR9" s="172"/>
      <c r="WVS9" s="172"/>
      <c r="WVT9" s="172"/>
      <c r="WVU9" s="172"/>
      <c r="WVV9" s="172"/>
      <c r="WVW9" s="172"/>
      <c r="WVX9" s="172"/>
      <c r="WVY9" s="172"/>
      <c r="WVZ9" s="172"/>
      <c r="WWA9" s="172"/>
      <c r="WWB9" s="172"/>
      <c r="WWC9" s="172"/>
      <c r="WWD9" s="172"/>
      <c r="WWE9" s="172"/>
      <c r="WWF9" s="172"/>
      <c r="WWG9" s="172"/>
      <c r="WWH9" s="172"/>
      <c r="WWI9" s="172"/>
      <c r="WWJ9" s="172"/>
      <c r="WWK9" s="172"/>
      <c r="WWL9" s="172"/>
      <c r="WWM9" s="172"/>
      <c r="WWN9" s="172"/>
      <c r="WWO9" s="172"/>
      <c r="WWP9" s="172"/>
      <c r="WWQ9" s="172"/>
      <c r="WWR9" s="172"/>
      <c r="WWS9" s="172"/>
      <c r="WWT9" s="172"/>
      <c r="WWU9" s="172"/>
      <c r="WWV9" s="172"/>
      <c r="WWW9" s="172"/>
      <c r="WWX9" s="172"/>
      <c r="WWY9" s="172"/>
      <c r="WWZ9" s="172"/>
      <c r="WXA9" s="172"/>
      <c r="WXB9" s="172"/>
      <c r="WXC9" s="172"/>
      <c r="WXD9" s="172"/>
      <c r="WXE9" s="172"/>
      <c r="WXF9" s="172"/>
      <c r="WXG9" s="172"/>
      <c r="WXH9" s="172"/>
      <c r="WXI9" s="172"/>
      <c r="WXJ9" s="172"/>
      <c r="WXK9" s="172"/>
      <c r="WXL9" s="172"/>
      <c r="WXM9" s="172"/>
      <c r="WXN9" s="172"/>
      <c r="WXO9" s="172"/>
      <c r="WXP9" s="172"/>
      <c r="WXQ9" s="172"/>
      <c r="WXR9" s="172"/>
      <c r="WXS9" s="172"/>
      <c r="WXT9" s="172"/>
      <c r="WXU9" s="172"/>
      <c r="WXV9" s="172"/>
      <c r="WXW9" s="172"/>
      <c r="WXX9" s="172"/>
      <c r="WXY9" s="172"/>
      <c r="WXZ9" s="172"/>
      <c r="WYA9" s="172"/>
      <c r="WYB9" s="172"/>
      <c r="WYC9" s="172"/>
      <c r="WYD9" s="172"/>
      <c r="WYE9" s="172"/>
      <c r="WYF9" s="172"/>
      <c r="WYG9" s="172"/>
      <c r="WYH9" s="172"/>
      <c r="WYI9" s="172"/>
      <c r="WYJ9" s="172"/>
      <c r="WYK9" s="172"/>
      <c r="WYL9" s="172"/>
      <c r="WYM9" s="172"/>
      <c r="WYN9" s="172"/>
      <c r="WYO9" s="172"/>
      <c r="WYP9" s="172"/>
      <c r="WYQ9" s="172"/>
      <c r="WYR9" s="172"/>
      <c r="WYS9" s="172"/>
      <c r="WYT9" s="172"/>
      <c r="WYU9" s="172"/>
      <c r="WYV9" s="172"/>
      <c r="WYW9" s="172"/>
      <c r="WYX9" s="172"/>
      <c r="WYY9" s="172"/>
      <c r="WYZ9" s="172"/>
      <c r="WZA9" s="172"/>
      <c r="WZB9" s="172"/>
      <c r="WZC9" s="172"/>
      <c r="WZD9" s="172"/>
      <c r="WZE9" s="172"/>
      <c r="WZF9" s="172"/>
      <c r="WZG9" s="172"/>
      <c r="WZH9" s="172"/>
      <c r="WZI9" s="172"/>
      <c r="WZJ9" s="172"/>
      <c r="WZK9" s="172"/>
      <c r="WZL9" s="172"/>
      <c r="WZM9" s="172"/>
      <c r="WZN9" s="172"/>
      <c r="WZO9" s="172"/>
      <c r="WZP9" s="172"/>
      <c r="WZQ9" s="172"/>
      <c r="WZR9" s="172"/>
      <c r="WZS9" s="172"/>
      <c r="WZT9" s="172"/>
      <c r="WZU9" s="172"/>
      <c r="WZV9" s="172"/>
      <c r="WZW9" s="172"/>
      <c r="WZX9" s="172"/>
      <c r="WZY9" s="172"/>
      <c r="WZZ9" s="172"/>
      <c r="XAA9" s="172"/>
      <c r="XAB9" s="172"/>
      <c r="XAC9" s="172"/>
      <c r="XAD9" s="172"/>
      <c r="XAE9" s="172"/>
      <c r="XAF9" s="172"/>
      <c r="XAG9" s="172"/>
      <c r="XAH9" s="172"/>
      <c r="XAI9" s="172"/>
      <c r="XAJ9" s="172"/>
      <c r="XAK9" s="172"/>
      <c r="XAL9" s="172"/>
      <c r="XAM9" s="172"/>
      <c r="XAN9" s="172"/>
      <c r="XAO9" s="172"/>
      <c r="XAP9" s="172"/>
      <c r="XAQ9" s="172"/>
      <c r="XAR9" s="172"/>
      <c r="XAS9" s="172"/>
      <c r="XAT9" s="172"/>
      <c r="XAU9" s="172"/>
      <c r="XAV9" s="172"/>
      <c r="XAW9" s="172"/>
      <c r="XAX9" s="172"/>
      <c r="XAY9" s="172"/>
      <c r="XAZ9" s="172"/>
      <c r="XBA9" s="172"/>
      <c r="XBB9" s="172"/>
      <c r="XBC9" s="172"/>
      <c r="XBD9" s="172"/>
      <c r="XBE9" s="172"/>
      <c r="XBF9" s="172"/>
      <c r="XBG9" s="172"/>
      <c r="XBH9" s="172"/>
      <c r="XBI9" s="172"/>
      <c r="XBJ9" s="172"/>
      <c r="XBK9" s="172"/>
      <c r="XBL9" s="172"/>
      <c r="XBM9" s="172"/>
      <c r="XBN9" s="172"/>
      <c r="XBO9" s="172"/>
      <c r="XBP9" s="172"/>
      <c r="XBQ9" s="172"/>
      <c r="XBR9" s="172"/>
      <c r="XBS9" s="172"/>
      <c r="XBT9" s="172"/>
      <c r="XBU9" s="172"/>
      <c r="XBV9" s="172"/>
      <c r="XBW9" s="172"/>
      <c r="XBX9" s="172"/>
      <c r="XBY9" s="172"/>
      <c r="XBZ9" s="172"/>
      <c r="XCA9" s="172"/>
      <c r="XCB9" s="172"/>
      <c r="XCC9" s="172"/>
      <c r="XCD9" s="172"/>
      <c r="XCE9" s="172"/>
      <c r="XCF9" s="172"/>
      <c r="XCG9" s="172"/>
      <c r="XCH9" s="172"/>
      <c r="XCI9" s="172"/>
      <c r="XCJ9" s="172"/>
      <c r="XCK9" s="172"/>
      <c r="XCL9" s="172"/>
      <c r="XCM9" s="172"/>
      <c r="XCN9" s="172"/>
      <c r="XCO9" s="172"/>
      <c r="XCP9" s="172"/>
      <c r="XCQ9" s="172"/>
      <c r="XCR9" s="172"/>
      <c r="XCS9" s="172"/>
      <c r="XCT9" s="172"/>
      <c r="XCU9" s="172"/>
      <c r="XCV9" s="172"/>
      <c r="XCW9" s="172"/>
      <c r="XCX9" s="172"/>
      <c r="XCY9" s="172"/>
      <c r="XCZ9" s="172"/>
      <c r="XDA9" s="172"/>
      <c r="XDB9" s="172"/>
      <c r="XDC9" s="172"/>
      <c r="XDD9" s="172"/>
      <c r="XDE9" s="172"/>
      <c r="XDF9" s="172"/>
      <c r="XDG9" s="172"/>
      <c r="XDH9" s="172"/>
      <c r="XDI9" s="172"/>
      <c r="XDJ9" s="172"/>
      <c r="XDK9" s="172"/>
      <c r="XDL9" s="172"/>
      <c r="XDM9" s="172"/>
      <c r="XDN9" s="172"/>
      <c r="XDO9" s="172"/>
      <c r="XDP9" s="172"/>
      <c r="XDQ9" s="172"/>
      <c r="XDR9" s="172"/>
      <c r="XDS9" s="172"/>
      <c r="XDT9" s="172"/>
      <c r="XDU9" s="172"/>
      <c r="XDV9" s="172"/>
      <c r="XDW9" s="172"/>
      <c r="XDX9" s="172"/>
      <c r="XDY9" s="172"/>
      <c r="XDZ9" s="172"/>
      <c r="XEA9" s="172"/>
      <c r="XEB9" s="172"/>
      <c r="XEC9" s="172"/>
      <c r="XED9" s="172"/>
      <c r="XEE9" s="172"/>
      <c r="XEF9" s="172"/>
      <c r="XEG9" s="172"/>
      <c r="XEH9" s="172"/>
      <c r="XEI9" s="172"/>
      <c r="XEJ9" s="172"/>
      <c r="XEK9" s="172"/>
      <c r="XEL9" s="172"/>
      <c r="XEM9" s="172"/>
      <c r="XEN9" s="172"/>
      <c r="XEO9" s="172"/>
      <c r="XEP9" s="172"/>
      <c r="XEQ9" s="172"/>
      <c r="XER9" s="172"/>
      <c r="XES9" s="172"/>
      <c r="XET9" s="172"/>
      <c r="XEU9" s="172"/>
      <c r="XEV9" s="172"/>
      <c r="XEW9" s="172"/>
      <c r="XEX9" s="172"/>
      <c r="XEY9" s="172"/>
      <c r="XEZ9" s="172"/>
      <c r="XFA9" s="172"/>
      <c r="XFB9" s="172"/>
      <c r="XFC9" s="172"/>
    </row>
    <row r="10" spans="1:16383" s="146" customFormat="1" ht="6" customHeight="1" thickBot="1" x14ac:dyDescent="0.25">
      <c r="A10" s="175"/>
      <c r="B10" s="176"/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  <c r="N10" s="147"/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  <c r="Z10" s="147"/>
      <c r="AA10" s="147"/>
      <c r="AB10" s="147"/>
      <c r="AC10" s="147"/>
      <c r="AD10" s="147"/>
      <c r="AE10" s="147"/>
      <c r="AF10" s="147"/>
      <c r="AG10" s="147"/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  <c r="BI10" s="147"/>
      <c r="BJ10" s="147"/>
      <c r="BK10" s="147"/>
      <c r="BL10" s="147"/>
      <c r="BM10" s="147"/>
      <c r="BN10" s="147"/>
      <c r="BO10" s="147"/>
      <c r="BP10" s="147"/>
      <c r="BQ10" s="147"/>
      <c r="BR10" s="147"/>
      <c r="BS10" s="147"/>
      <c r="BT10" s="147"/>
      <c r="BU10" s="147"/>
      <c r="BV10" s="147"/>
      <c r="BW10" s="147"/>
      <c r="BX10" s="147"/>
      <c r="BY10" s="147"/>
      <c r="BZ10" s="147"/>
      <c r="CA10" s="147"/>
      <c r="CB10" s="147"/>
      <c r="CC10" s="147"/>
      <c r="CD10" s="147"/>
      <c r="CE10" s="147"/>
      <c r="CF10" s="147"/>
      <c r="CG10" s="147"/>
      <c r="CH10" s="147"/>
      <c r="CI10" s="147"/>
      <c r="CJ10" s="147"/>
      <c r="CK10" s="147"/>
      <c r="CL10" s="147"/>
      <c r="CM10" s="147"/>
      <c r="CN10" s="147"/>
      <c r="CO10" s="147"/>
      <c r="CP10" s="147"/>
      <c r="CQ10" s="147"/>
      <c r="CR10" s="147"/>
      <c r="CS10" s="147"/>
      <c r="CT10" s="147"/>
      <c r="CU10" s="147"/>
      <c r="CV10" s="147"/>
      <c r="CW10" s="147"/>
      <c r="CX10" s="147"/>
      <c r="CY10" s="147"/>
      <c r="CZ10" s="147"/>
      <c r="DA10" s="147"/>
      <c r="DB10" s="147"/>
      <c r="GV10" s="158"/>
      <c r="GW10" s="158"/>
      <c r="GX10" s="158"/>
      <c r="GY10" s="158"/>
      <c r="GZ10" s="158"/>
      <c r="HA10" s="158"/>
      <c r="HB10" s="158"/>
      <c r="HC10" s="158"/>
      <c r="HD10" s="158"/>
      <c r="HE10" s="158"/>
      <c r="HF10" s="158"/>
      <c r="HG10" s="158"/>
      <c r="HH10" s="158"/>
      <c r="HI10" s="158"/>
      <c r="HJ10" s="158"/>
      <c r="HK10" s="158"/>
      <c r="HL10" s="158"/>
      <c r="HM10" s="158"/>
      <c r="HN10" s="158"/>
      <c r="HO10" s="158"/>
      <c r="HP10" s="158"/>
      <c r="HQ10" s="158"/>
      <c r="HR10" s="158"/>
      <c r="HS10" s="158"/>
      <c r="HT10" s="158"/>
      <c r="HU10" s="158"/>
      <c r="HV10" s="158"/>
      <c r="HW10" s="158"/>
      <c r="HX10" s="158"/>
      <c r="HY10" s="158"/>
      <c r="HZ10" s="158"/>
      <c r="IA10" s="158"/>
      <c r="IB10" s="158"/>
      <c r="IC10" s="158"/>
      <c r="ID10" s="158"/>
      <c r="IE10" s="158"/>
    </row>
    <row r="11" spans="1:16383" s="161" customFormat="1" x14ac:dyDescent="0.2">
      <c r="A11" s="159" t="s">
        <v>26</v>
      </c>
      <c r="B11" s="160"/>
      <c r="C11" s="160"/>
      <c r="D11" s="160"/>
      <c r="E11" s="160"/>
      <c r="F11" s="160"/>
      <c r="G11" s="160"/>
      <c r="H11" s="160"/>
      <c r="I11" s="160"/>
      <c r="J11" s="160"/>
      <c r="K11" s="160"/>
      <c r="L11" s="160"/>
      <c r="M11" s="160"/>
      <c r="N11" s="160"/>
      <c r="O11" s="160"/>
      <c r="P11" s="160"/>
      <c r="Q11" s="160"/>
      <c r="R11" s="160"/>
      <c r="S11" s="160"/>
      <c r="T11" s="160"/>
      <c r="U11" s="160"/>
      <c r="V11" s="160"/>
      <c r="W11" s="160"/>
      <c r="X11" s="160"/>
      <c r="Y11" s="160"/>
      <c r="Z11" s="160"/>
      <c r="AA11" s="160"/>
      <c r="AB11" s="160"/>
      <c r="AC11" s="160"/>
      <c r="AD11" s="160"/>
      <c r="AE11" s="160"/>
      <c r="AF11" s="160"/>
      <c r="AG11" s="160"/>
      <c r="AH11" s="160"/>
      <c r="AI11" s="160"/>
      <c r="AJ11" s="160"/>
      <c r="AK11" s="160"/>
      <c r="AL11" s="160"/>
      <c r="AM11" s="160"/>
      <c r="AN11" s="160"/>
      <c r="AO11" s="160"/>
      <c r="AP11" s="160"/>
      <c r="AQ11" s="160"/>
      <c r="AR11" s="160"/>
      <c r="AS11" s="160"/>
      <c r="AT11" s="160"/>
      <c r="AU11" s="160"/>
      <c r="AV11" s="160"/>
      <c r="AW11" s="160"/>
      <c r="AX11" s="160"/>
      <c r="AY11" s="160"/>
      <c r="AZ11" s="160"/>
      <c r="BA11" s="160"/>
      <c r="BB11" s="160"/>
      <c r="BC11" s="160"/>
      <c r="BD11" s="160"/>
      <c r="BE11" s="160"/>
      <c r="BF11" s="160"/>
      <c r="BG11" s="160"/>
      <c r="BH11" s="160"/>
      <c r="BI11" s="160"/>
      <c r="BJ11" s="160"/>
      <c r="BK11" s="160"/>
      <c r="BL11" s="160"/>
      <c r="BM11" s="160"/>
      <c r="BN11" s="160"/>
      <c r="BO11" s="160"/>
      <c r="BP11" s="160"/>
      <c r="BQ11" s="160"/>
      <c r="BR11" s="160"/>
      <c r="BS11" s="160"/>
      <c r="BT11" s="160"/>
      <c r="BU11" s="160"/>
      <c r="BV11" s="160"/>
      <c r="BW11" s="160"/>
      <c r="BX11" s="160"/>
      <c r="BY11" s="160"/>
      <c r="BZ11" s="160"/>
      <c r="CA11" s="160"/>
      <c r="CB11" s="160"/>
      <c r="CC11" s="160"/>
      <c r="CD11" s="160"/>
      <c r="CE11" s="160"/>
      <c r="CF11" s="160"/>
      <c r="CG11" s="160"/>
      <c r="CH11" s="160"/>
      <c r="CI11" s="160"/>
      <c r="CJ11" s="160"/>
      <c r="CK11" s="160"/>
      <c r="CL11" s="160"/>
      <c r="CM11" s="160"/>
      <c r="CN11" s="160"/>
      <c r="CO11" s="160"/>
      <c r="CP11" s="160"/>
      <c r="CQ11" s="160"/>
      <c r="CR11" s="160"/>
      <c r="CS11" s="160"/>
      <c r="CT11" s="160"/>
      <c r="CU11" s="160"/>
      <c r="CV11" s="160"/>
      <c r="CW11" s="160"/>
      <c r="CX11" s="160"/>
      <c r="CY11" s="160"/>
      <c r="CZ11" s="160"/>
      <c r="DA11" s="160"/>
      <c r="DB11" s="160"/>
      <c r="HA11" s="162"/>
      <c r="HB11" s="162"/>
      <c r="HC11" s="162"/>
      <c r="HD11" s="162"/>
      <c r="HE11" s="162"/>
      <c r="HF11" s="162"/>
      <c r="HG11" s="162"/>
      <c r="HH11" s="162"/>
      <c r="HI11" s="162"/>
      <c r="HJ11" s="162"/>
      <c r="HK11" s="162"/>
      <c r="HL11" s="162"/>
      <c r="HM11" s="162"/>
      <c r="HN11" s="162"/>
      <c r="HO11" s="162"/>
      <c r="HP11" s="162"/>
      <c r="HQ11" s="162"/>
      <c r="HR11" s="162"/>
      <c r="HS11" s="162"/>
      <c r="HT11" s="162"/>
      <c r="HU11" s="162"/>
      <c r="HV11" s="162"/>
      <c r="HW11" s="162"/>
      <c r="HX11" s="162"/>
      <c r="HY11" s="162"/>
      <c r="HZ11" s="162"/>
      <c r="IA11" s="162"/>
      <c r="IB11" s="162"/>
      <c r="IC11" s="162"/>
      <c r="ID11" s="162"/>
      <c r="IE11" s="162"/>
    </row>
    <row r="12" spans="1:16383" s="151" customFormat="1" ht="13.2" customHeight="1" x14ac:dyDescent="0.2">
      <c r="A12" s="177" t="s">
        <v>21</v>
      </c>
      <c r="B12" s="149" t="s">
        <v>89</v>
      </c>
      <c r="C12" s="178"/>
      <c r="D12" s="178">
        <f>IF(C8="","",((D3*C8)+D5)/C8)</f>
        <v>8182.1352882563633</v>
      </c>
      <c r="E12" s="178">
        <f>IF(D8="","",((E3*D8)+E5)/D8)</f>
        <v>8182.1352882563633</v>
      </c>
      <c r="F12" s="178">
        <f>IF(E8="","",((F3*E8)+F5)/E8)</f>
        <v>11240.009754644421</v>
      </c>
      <c r="G12" s="178">
        <f>IF(F8="","",((G3*F8)+G5)/F8)</f>
        <v>8649.8657782159898</v>
      </c>
      <c r="H12" s="178">
        <f t="shared" ref="H12:AL12" si="24">IF(H3="","",((H3*G8)+H5)/G8)</f>
        <v>8673.7058771926186</v>
      </c>
      <c r="I12" s="178">
        <f t="shared" si="24"/>
        <v>8673.7058771926186</v>
      </c>
      <c r="J12" s="178">
        <f t="shared" si="24"/>
        <v>8701.8205308271772</v>
      </c>
      <c r="K12" s="178">
        <f t="shared" si="24"/>
        <v>8707.5481056074987</v>
      </c>
      <c r="L12" s="178">
        <f t="shared" si="24"/>
        <v>5918.0233302126799</v>
      </c>
      <c r="M12" s="178">
        <f t="shared" si="24"/>
        <v>5924.7185659650158</v>
      </c>
      <c r="N12" s="178">
        <f t="shared" si="24"/>
        <v>6042.9229084700446</v>
      </c>
      <c r="O12" s="178">
        <f t="shared" si="24"/>
        <v>5713.0184419236484</v>
      </c>
      <c r="P12" s="178">
        <f t="shared" si="24"/>
        <v>5898.6408733937751</v>
      </c>
      <c r="Q12" s="178">
        <f t="shared" si="24"/>
        <v>5231.9537353603037</v>
      </c>
      <c r="R12" s="178">
        <f t="shared" si="24"/>
        <v>5208.9303373549656</v>
      </c>
      <c r="S12" s="178">
        <f t="shared" si="24"/>
        <v>5322.6411744244697</v>
      </c>
      <c r="T12" s="178">
        <f t="shared" si="24"/>
        <v>5050.8318531571822</v>
      </c>
      <c r="U12" s="178">
        <f t="shared" si="24"/>
        <v>5113.8063172021466</v>
      </c>
      <c r="V12" s="178">
        <f t="shared" si="24"/>
        <v>5069.5760206241948</v>
      </c>
      <c r="W12" s="178">
        <f t="shared" si="24"/>
        <v>5110.6296735314982</v>
      </c>
      <c r="X12" s="178">
        <f t="shared" si="24"/>
        <v>5133.5770368094063</v>
      </c>
      <c r="Y12" s="178">
        <f t="shared" si="24"/>
        <v>5122.8053696100205</v>
      </c>
      <c r="Z12" s="178">
        <f t="shared" si="24"/>
        <v>5189.9156142674228</v>
      </c>
      <c r="AA12" s="178">
        <f t="shared" si="24"/>
        <v>5199.2346476865941</v>
      </c>
      <c r="AB12" s="178">
        <f t="shared" si="24"/>
        <v>5295.1060913906949</v>
      </c>
      <c r="AC12" s="178">
        <f t="shared" si="24"/>
        <v>5232.1591775482693</v>
      </c>
      <c r="AD12" s="178">
        <f t="shared" si="24"/>
        <v>5264.1561542182762</v>
      </c>
      <c r="AE12" s="178">
        <f t="shared" si="24"/>
        <v>5316.0277891814903</v>
      </c>
      <c r="AF12" s="178">
        <f t="shared" si="24"/>
        <v>5358.4901059577496</v>
      </c>
      <c r="AG12" s="178">
        <f t="shared" si="24"/>
        <v>5322.940057669588</v>
      </c>
      <c r="AH12" s="178">
        <f t="shared" si="24"/>
        <v>5477.7343911964181</v>
      </c>
      <c r="AI12" s="178">
        <f t="shared" si="24"/>
        <v>5923.3610331994259</v>
      </c>
      <c r="AJ12" s="178">
        <f t="shared" si="24"/>
        <v>6373.1785185630333</v>
      </c>
      <c r="AK12" s="178">
        <f t="shared" si="24"/>
        <v>6463.6911216344752</v>
      </c>
      <c r="AL12" s="178">
        <f t="shared" si="24"/>
        <v>6621.6733071818489</v>
      </c>
      <c r="AM12" s="178">
        <f t="shared" ref="AM12" si="25">IF(AM3="","",((AM3*AL8)+AM5)/AL8)</f>
        <v>6930.7284634057969</v>
      </c>
      <c r="AN12" s="178">
        <f t="shared" ref="AN12" si="26">IF(AN3="","",((AN3*AM8)+AN5)/AM8)</f>
        <v>6796.8150894231967</v>
      </c>
      <c r="AO12" s="178">
        <f t="shared" ref="AO12" si="27">IF(AO3="","",((AO3*AN8)+AO5)/AN8)</f>
        <v>6923.8995563566805</v>
      </c>
      <c r="AP12" s="178">
        <f t="shared" ref="AP12" si="28">IF(AP3="","",((AP3*AO8)+AP5)/AO8)</f>
        <v>6945.5401174320214</v>
      </c>
      <c r="AQ12" s="178">
        <f t="shared" ref="AQ12" si="29">IF(AQ3="","",((AQ3*AP8)+AQ5)/AP8)</f>
        <v>6875.1138171398325</v>
      </c>
      <c r="AR12" s="178">
        <f t="shared" ref="AR12:AX12" si="30">IF(AR3="","",((AR3*AQ8)+AR5)/AQ8)</f>
        <v>6825.0941180273985</v>
      </c>
      <c r="AS12" s="178">
        <f t="shared" si="30"/>
        <v>6909.3743179495104</v>
      </c>
      <c r="AT12" s="178">
        <f t="shared" si="30"/>
        <v>6978.8234223548197</v>
      </c>
      <c r="AU12" s="178">
        <f t="shared" si="30"/>
        <v>6959.149948870916</v>
      </c>
      <c r="AV12" s="178">
        <f t="shared" si="30"/>
        <v>7845.3407912084758</v>
      </c>
      <c r="AW12" s="178">
        <f t="shared" si="30"/>
        <v>7945.3469837844559</v>
      </c>
      <c r="AX12" s="178">
        <f t="shared" si="30"/>
        <v>7823.4707508143138</v>
      </c>
      <c r="AY12" s="178">
        <f t="shared" ref="AY12" si="31">IF(AY3="","",((AY3*AX8)+AY5)/AX8)</f>
        <v>7827.9149687665349</v>
      </c>
      <c r="AZ12" s="178">
        <f t="shared" ref="AZ12" si="32">IF(AZ3="","",((AZ3*AY8)+AZ5)/AY8)</f>
        <v>8009.5042799372877</v>
      </c>
      <c r="BA12" s="178">
        <f t="shared" ref="BA12" si="33">IF(BA3="","",((BA3*AZ8)+BA5)/AZ8)</f>
        <v>8269.2580157517405</v>
      </c>
      <c r="BB12" s="178">
        <f t="shared" ref="BB12" si="34">IF(BB3="","",((BB3*BA8)+BB5)/BA8)</f>
        <v>8403.7949816301116</v>
      </c>
      <c r="BC12" s="178">
        <f t="shared" ref="BC12" si="35">IF(BC3="","",((BC3*BB8)+BC5)/BB8)</f>
        <v>8019.6381560795644</v>
      </c>
      <c r="BD12" s="178">
        <f t="shared" ref="BD12" si="36">IF(BD3="","",((BD3*BC8)+BD5)/BC8)</f>
        <v>8113.686654025224</v>
      </c>
      <c r="BE12" s="178">
        <f t="shared" ref="BE12" si="37">IF(BE3="","",((BE3*BD8)+BE5)/BD8)</f>
        <v>7637.3451434047547</v>
      </c>
      <c r="BF12" s="178">
        <f t="shared" ref="BF12" si="38">IF(BF3="","",((BF3*BE8)+BF5)/BE8)</f>
        <v>7638.6863299051965</v>
      </c>
      <c r="BG12" s="178">
        <f t="shared" ref="BG12" si="39">IF(BG3="","",((BG3*BF8)+BG5)/BF8)</f>
        <v>7682.4409927733413</v>
      </c>
      <c r="BH12" s="178">
        <f t="shared" ref="BH12" si="40">IF(BH3="","",((BH3*BG8)+BH5)/BG8)</f>
        <v>7322.1813737546145</v>
      </c>
      <c r="BI12" s="178">
        <f t="shared" ref="BI12" si="41">IF(BI3="","",((BI3*BH8)+BI5)/BH8)</f>
        <v>7440.8893463977574</v>
      </c>
      <c r="BJ12" s="178">
        <f t="shared" ref="BJ12" si="42">IF(BJ3="","",((BJ3*BI8)+BJ5)/BI8)</f>
        <v>7479.6394942856277</v>
      </c>
      <c r="BK12" s="178">
        <f t="shared" ref="BK12" si="43">IF(BK3="","",((BK3*BJ8)+BK5)/BJ8)</f>
        <v>7549.9434831337439</v>
      </c>
      <c r="BL12" s="178">
        <f t="shared" ref="BL12" si="44">IF(BL3="","",((BL3*BK8)+BL5)/BK8)</f>
        <v>7649.0738865124895</v>
      </c>
      <c r="BM12" s="178">
        <f t="shared" ref="BM12" si="45">IF(BM3="","",((BM3*BL8)+BM5)/BL8)</f>
        <v>7706.3008825596835</v>
      </c>
      <c r="BN12" s="178">
        <f t="shared" ref="BN12" si="46">IF(BN3="","",((BN3*BM8)+BN5)/BM8)</f>
        <v>7868.919140442913</v>
      </c>
      <c r="BO12" s="178">
        <f t="shared" ref="BO12" si="47">IF(BO3="","",((BO3*BN8)+BO5)/BN8)</f>
        <v>8152.3423225658044</v>
      </c>
      <c r="BP12" s="178">
        <f t="shared" ref="BP12" si="48">IF(BP3="","",((BP3*BO8)+BP5)/BO8)</f>
        <v>8278.7121070413687</v>
      </c>
      <c r="BQ12" s="178">
        <f t="shared" ref="BQ12" si="49">IF(BQ3="","",((BQ3*BP8)+BQ5)/BP8)</f>
        <v>8476.6633995877819</v>
      </c>
      <c r="BR12" s="178">
        <f t="shared" ref="BR12" si="50">IF(BR3="","",((BR3*BQ8)+BR5)/BQ8)</f>
        <v>8603.7973193726448</v>
      </c>
      <c r="BS12" s="178">
        <f t="shared" ref="BS12" si="51">IF(BS3="","",((BS3*BR8)+BS5)/BR8)</f>
        <v>8763.238184477148</v>
      </c>
      <c r="BT12" s="178">
        <f t="shared" ref="BT12" si="52">IF(BT3="","",((BT3*BS8)+BT5)/BS8)</f>
        <v>8754.868462971699</v>
      </c>
      <c r="BU12" s="178">
        <f t="shared" ref="BU12" si="53">IF(BU3="","",((BU3*BT8)+BU5)/BT8)</f>
        <v>9005.3055990074681</v>
      </c>
      <c r="BV12" s="178">
        <f t="shared" ref="BV12" si="54">IF(BV3="","",((BV3*BU8)+BV5)/BU8)</f>
        <v>9110.4781588256374</v>
      </c>
      <c r="BW12" s="178">
        <f t="shared" ref="BW12" si="55">IF(BW3="","",((BW3*BV8)+BW5)/BV8)</f>
        <v>9418.7694582041149</v>
      </c>
      <c r="BX12" s="178">
        <f t="shared" ref="BX12" si="56">IF(BX3="","",((BX3*BW8)+BX5)/BW8)</f>
        <v>9556.7973667353144</v>
      </c>
      <c r="BY12" s="178">
        <f t="shared" ref="BY12" si="57">IF(BY3="","",((BY3*BX8)+BY5)/BX8)</f>
        <v>9588.4901849773123</v>
      </c>
      <c r="BZ12" s="178">
        <f t="shared" ref="BZ12" si="58">IF(BZ3="","",((BZ3*BY8)+BZ5)/BY8)</f>
        <v>9737.6061209628788</v>
      </c>
      <c r="CA12" s="178">
        <f t="shared" ref="CA12" si="59">IF(CA3="","",((CA3*BZ8)+CA5)/BZ8)</f>
        <v>9831.3520809984366</v>
      </c>
      <c r="CB12" s="178">
        <f t="shared" ref="CB12:CC12" si="60">IF(CB3="","",((CB3*CA8)+CB5)/CA8)</f>
        <v>9903.8414539824535</v>
      </c>
      <c r="CC12" s="178">
        <f t="shared" si="60"/>
        <v>9958.5976264398123</v>
      </c>
      <c r="CD12" s="178">
        <f t="shared" ref="CD12" si="61">IF(CD3="","",((CD3*CC8)+CD5)/CC8)</f>
        <v>9983.2501800931495</v>
      </c>
      <c r="CE12" s="178">
        <f t="shared" ref="CE12" si="62">IF(CE3="","",((CE3*CD8)+CE5)/CD8)</f>
        <v>9992.2794791685719</v>
      </c>
      <c r="CF12" s="178">
        <f t="shared" ref="CF12" si="63">IF(CF3="","",((CF3*CE8)+CF5)/CE8)</f>
        <v>10072.735435521297</v>
      </c>
      <c r="CG12" s="178">
        <f t="shared" ref="CG12" si="64">IF(CG3="","",((CG3*CF8)+CG5)/CF8)</f>
        <v>9114.0081130173221</v>
      </c>
      <c r="CH12" s="178">
        <f t="shared" ref="CH12" si="65">IF(CH3="","",((CH3*CG8)+CH5)/CG8)</f>
        <v>10212.225670503189</v>
      </c>
      <c r="CI12" s="178" t="e">
        <f t="shared" ref="CI12" si="66">IF(CI3="","",((CI3*CH8)+CI5)/CH8)</f>
        <v>#VALUE!</v>
      </c>
      <c r="CJ12" s="178" t="e">
        <f t="shared" ref="CJ12" si="67">IF(CJ3="","",((CJ3*CI8)+CJ5)/CI8)</f>
        <v>#VALUE!</v>
      </c>
      <c r="CK12" s="178" t="e">
        <f t="shared" ref="CK12" si="68">IF(CK3="","",((CK3*CJ8)+CK5)/CJ8)</f>
        <v>#VALUE!</v>
      </c>
      <c r="CL12" s="178" t="e">
        <f t="shared" ref="CL12" si="69">IF(CL3="","",((CL3*CK8)+CL5)/CK8)</f>
        <v>#VALUE!</v>
      </c>
      <c r="CM12" s="178" t="e">
        <f t="shared" ref="CM12" si="70">IF(CM3="","",((CM3*CL8)+CM5)/CL8)</f>
        <v>#VALUE!</v>
      </c>
      <c r="CN12" s="178" t="e">
        <f t="shared" ref="CN12" si="71">IF(CN3="","",((CN3*CM8)+CN5)/CM8)</f>
        <v>#VALUE!</v>
      </c>
      <c r="CO12" s="178" t="e">
        <f t="shared" ref="CO12" si="72">IF(CO3="","",((CO3*CN8)+CO5)/CN8)</f>
        <v>#VALUE!</v>
      </c>
      <c r="CP12" s="178" t="e">
        <f t="shared" ref="CP12" si="73">IF(CP3="","",((CP3*CO8)+CP5)/CO8)</f>
        <v>#VALUE!</v>
      </c>
      <c r="CQ12" s="178" t="e">
        <f t="shared" ref="CQ12" si="74">IF(CQ3="","",((CQ3*CP8)+CQ5)/CP8)</f>
        <v>#VALUE!</v>
      </c>
      <c r="CR12" s="178" t="e">
        <f t="shared" ref="CR12" si="75">IF(CR3="","",((CR3*CQ8)+CR5)/CQ8)</f>
        <v>#VALUE!</v>
      </c>
      <c r="CS12" s="178" t="e">
        <f t="shared" ref="CS12" si="76">IF(CS3="","",((CS3*CR8)+CS5)/CR8)</f>
        <v>#VALUE!</v>
      </c>
      <c r="CT12" s="178" t="e">
        <f t="shared" ref="CT12" si="77">IF(CT3="","",((CT3*CS8)+CT5)/CS8)</f>
        <v>#VALUE!</v>
      </c>
      <c r="CU12" s="178" t="e">
        <f t="shared" ref="CU12" si="78">IF(CU3="","",((CU3*CT8)+CU5)/CT8)</f>
        <v>#VALUE!</v>
      </c>
      <c r="CV12" s="178" t="e">
        <f t="shared" ref="CV12" si="79">IF(CV3="","",((CV3*CU8)+CV5)/CU8)</f>
        <v>#VALUE!</v>
      </c>
      <c r="CW12" s="178" t="e">
        <f t="shared" ref="CW12" si="80">IF(CW3="","",((CW3*CV8)+CW5)/CV8)</f>
        <v>#VALUE!</v>
      </c>
      <c r="CX12" s="178" t="e">
        <f t="shared" ref="CX12" si="81">IF(CX3="","",((CX3*CW8)+CX5)/CW8)</f>
        <v>#VALUE!</v>
      </c>
      <c r="CY12" s="178" t="e">
        <f t="shared" ref="CY12" si="82">IF(CY3="","",((CY3*CX8)+CY5)/CX8)</f>
        <v>#VALUE!</v>
      </c>
      <c r="CZ12" s="178" t="e">
        <f t="shared" ref="CZ12" si="83">IF(CZ3="","",((CZ3*CY8)+CZ5)/CY8)</f>
        <v>#VALUE!</v>
      </c>
      <c r="DA12" s="178" t="e">
        <f t="shared" ref="DA12" si="84">IF(DA3="","",((DA3*CZ8)+DA5)/CZ8)</f>
        <v>#VALUE!</v>
      </c>
      <c r="DB12" s="178" t="e">
        <f t="shared" ref="DB12" si="85">IF(DB3="","",((DB3*DA8)+DB5)/DA8)</f>
        <v>#VALUE!</v>
      </c>
      <c r="HA12" s="152"/>
      <c r="HB12" s="152"/>
      <c r="HC12" s="152"/>
      <c r="HD12" s="152"/>
      <c r="HE12" s="152"/>
      <c r="HF12" s="152"/>
      <c r="HG12" s="152"/>
      <c r="HH12" s="152"/>
      <c r="HI12" s="152"/>
      <c r="HJ12" s="152"/>
      <c r="HK12" s="152"/>
      <c r="HL12" s="152"/>
      <c r="HM12" s="152"/>
      <c r="HN12" s="152"/>
      <c r="HO12" s="152"/>
      <c r="HP12" s="152"/>
      <c r="HQ12" s="152"/>
      <c r="HR12" s="152"/>
      <c r="HS12" s="152"/>
      <c r="HT12" s="152"/>
      <c r="HU12" s="152"/>
      <c r="HV12" s="152"/>
      <c r="HW12" s="152"/>
      <c r="HX12" s="152"/>
      <c r="HY12" s="152"/>
      <c r="HZ12" s="152"/>
      <c r="IA12" s="152"/>
      <c r="IB12" s="152"/>
      <c r="IC12" s="152"/>
      <c r="ID12" s="152"/>
      <c r="IE12" s="152"/>
    </row>
    <row r="13" spans="1:16383" s="156" customFormat="1" ht="13.2" customHeight="1" thickBot="1" x14ac:dyDescent="0.25">
      <c r="A13" s="179" t="s">
        <v>23</v>
      </c>
      <c r="B13" s="154" t="s">
        <v>89</v>
      </c>
      <c r="C13" s="180"/>
      <c r="D13" s="180">
        <f>IF(C9="","",((D3*C9)+D5)/C9)</f>
        <v>8182.1352882563633</v>
      </c>
      <c r="E13" s="180">
        <f>IF(D9="","",((E3*D9)+E5)/D9)</f>
        <v>8182.1352882563633</v>
      </c>
      <c r="F13" s="180">
        <f>IF(E9="","",((F3*E9)+F5)/E9)</f>
        <v>11240.009754644421</v>
      </c>
      <c r="G13" s="180">
        <f>IF(F9="","",((G3*F9)+G5)/F9)</f>
        <v>8649.8657782159898</v>
      </c>
      <c r="H13" s="180">
        <f t="shared" ref="H13:R13" si="86">IF(H3="","",((H3*G9)+H5)/G9)</f>
        <v>8673.7058771926186</v>
      </c>
      <c r="I13" s="180">
        <f t="shared" si="86"/>
        <v>8673.7058771926186</v>
      </c>
      <c r="J13" s="180">
        <f t="shared" si="86"/>
        <v>8701.8205308271772</v>
      </c>
      <c r="K13" s="180">
        <f t="shared" si="86"/>
        <v>8707.5481056074987</v>
      </c>
      <c r="L13" s="180">
        <f t="shared" si="86"/>
        <v>5946.271813620664</v>
      </c>
      <c r="M13" s="180">
        <f t="shared" si="86"/>
        <v>5953.0301101434934</v>
      </c>
      <c r="N13" s="180">
        <f t="shared" si="86"/>
        <v>6072.2653564308048</v>
      </c>
      <c r="O13" s="180">
        <f t="shared" si="86"/>
        <v>5674.0432570035027</v>
      </c>
      <c r="P13" s="180">
        <f t="shared" si="86"/>
        <v>5923.5388470576445</v>
      </c>
      <c r="Q13" s="180">
        <f t="shared" si="86"/>
        <v>5338.6202897276416</v>
      </c>
      <c r="R13" s="180">
        <f t="shared" si="86"/>
        <v>5182.2382064465492</v>
      </c>
      <c r="S13" s="180">
        <f>IF(S4="","",((S4*R9)+S5)/R9)</f>
        <v>5306.8074256455629</v>
      </c>
      <c r="T13" s="180">
        <f t="shared" ref="T13:AL13" si="87">IF(T4="","",((T4*S9)+T5)/S9)</f>
        <v>4987.2764397070687</v>
      </c>
      <c r="U13" s="180">
        <f t="shared" si="87"/>
        <v>5138.1417190988814</v>
      </c>
      <c r="V13" s="180">
        <f t="shared" si="87"/>
        <v>5051.5390987578894</v>
      </c>
      <c r="W13" s="180">
        <f t="shared" si="87"/>
        <v>5085.9948026251222</v>
      </c>
      <c r="X13" s="180">
        <f t="shared" si="87"/>
        <v>5156.0121995521313</v>
      </c>
      <c r="Y13" s="180">
        <f t="shared" si="87"/>
        <v>5116.0067640820344</v>
      </c>
      <c r="Z13" s="180">
        <f t="shared" si="87"/>
        <v>5170.7974031336425</v>
      </c>
      <c r="AA13" s="180">
        <f t="shared" si="87"/>
        <v>5160.1639231606678</v>
      </c>
      <c r="AB13" s="180">
        <f t="shared" si="87"/>
        <v>5238.2436446142256</v>
      </c>
      <c r="AC13" s="180">
        <f t="shared" si="87"/>
        <v>5190.1625919661628</v>
      </c>
      <c r="AD13" s="180">
        <f t="shared" si="87"/>
        <v>5242.1777709712997</v>
      </c>
      <c r="AE13" s="180">
        <f t="shared" si="87"/>
        <v>5287.3802240889263</v>
      </c>
      <c r="AF13" s="180">
        <f t="shared" si="87"/>
        <v>5338.7116309702524</v>
      </c>
      <c r="AG13" s="180">
        <f t="shared" si="87"/>
        <v>5298.8575155400604</v>
      </c>
      <c r="AH13" s="180">
        <f t="shared" si="87"/>
        <v>5511.0039861488031</v>
      </c>
      <c r="AI13" s="180">
        <f t="shared" si="87"/>
        <v>5857.020872221703</v>
      </c>
      <c r="AJ13" s="180">
        <f t="shared" si="87"/>
        <v>6264.3685012331516</v>
      </c>
      <c r="AK13" s="180">
        <f t="shared" si="87"/>
        <v>6561.1213751074329</v>
      </c>
      <c r="AL13" s="180">
        <f t="shared" si="87"/>
        <v>6838.5263945744728</v>
      </c>
      <c r="AM13" s="180">
        <f t="shared" ref="AM13" si="88">IF(AM4="","",((AM4*AL9)+AM5)/AL9)</f>
        <v>6974.7028035580197</v>
      </c>
      <c r="AN13" s="180">
        <f t="shared" ref="AN13" si="89">IF(AN4="","",((AN4*AM9)+AN5)/AM9)</f>
        <v>6765.9410004686097</v>
      </c>
      <c r="AO13" s="180">
        <f t="shared" ref="AO13" si="90">IF(AO4="","",((AO4*AN9)+AO5)/AN9)</f>
        <v>7120.550322417741</v>
      </c>
      <c r="AP13" s="180">
        <f t="shared" ref="AP13" si="91">IF(AP4="","",((AP4*AO9)+AP5)/AO9)</f>
        <v>7023.2920943338377</v>
      </c>
      <c r="AQ13" s="180">
        <f t="shared" ref="AQ13" si="92">IF(AQ4="","",((AQ4*AP9)+AQ5)/AP9)</f>
        <v>7117.7410879739864</v>
      </c>
      <c r="AR13" s="180">
        <f t="shared" ref="AR13:AX13" si="93">IF(AR3="","",((AR3*AQ9)+AR5)/AQ9)</f>
        <v>7038.7113549985788</v>
      </c>
      <c r="AS13" s="180">
        <f t="shared" si="93"/>
        <v>7139.1652176311909</v>
      </c>
      <c r="AT13" s="180">
        <f t="shared" si="93"/>
        <v>7202.7041228038943</v>
      </c>
      <c r="AU13" s="180">
        <f t="shared" si="93"/>
        <v>7292.7519725484381</v>
      </c>
      <c r="AV13" s="180">
        <f t="shared" si="93"/>
        <v>7942.2220382124124</v>
      </c>
      <c r="AW13" s="180">
        <f t="shared" si="93"/>
        <v>7956.8678444284806</v>
      </c>
      <c r="AX13" s="180">
        <f t="shared" si="93"/>
        <v>7915.8802843674384</v>
      </c>
      <c r="AY13" s="180">
        <f t="shared" ref="AY13" si="94">IF(AY3="","",((AY3*AX9)+AY5)/AX9)</f>
        <v>7908.6147225366576</v>
      </c>
      <c r="AZ13" s="180">
        <f t="shared" ref="AZ13" si="95">IF(AZ3="","",((AZ3*AY9)+AZ5)/AY9)</f>
        <v>8077.9751052749016</v>
      </c>
      <c r="BA13" s="180">
        <f t="shared" ref="BA13" si="96">IF(BA3="","",((BA3*AZ9)+BA5)/AZ9)</f>
        <v>8305.3775857860728</v>
      </c>
      <c r="BB13" s="180">
        <f t="shared" ref="BB13" si="97">IF(BB3="","",((BB3*BA9)+BB5)/BA9)</f>
        <v>8412.9072068453479</v>
      </c>
      <c r="BC13" s="180">
        <f t="shared" ref="BC13" si="98">IF(BC3="","",((BC3*BB9)+BC5)/BB9)</f>
        <v>8041.944812122284</v>
      </c>
      <c r="BD13" s="180">
        <f t="shared" ref="BD13" si="99">IF(BD3="","",((BD3*BC9)+BD5)/BC9)</f>
        <v>8125.4659665940817</v>
      </c>
      <c r="BE13" s="180">
        <f t="shared" ref="BE13" si="100">IF(BE3="","",((BE3*BD9)+BE5)/BD9)</f>
        <v>7689.2887227042756</v>
      </c>
      <c r="BF13" s="180">
        <f t="shared" ref="BF13" si="101">IF(BF3="","",((BF3*BE9)+BF5)/BE9)</f>
        <v>7690.2783885871158</v>
      </c>
      <c r="BG13" s="180">
        <f t="shared" ref="BG13" si="102">IF(BG3="","",((BG3*BF9)+BG5)/BF9)</f>
        <v>7665.5882210644086</v>
      </c>
      <c r="BH13" s="180">
        <f t="shared" ref="BH13" si="103">IF(BH3="","",((BH3*BG9)+BH5)/BG9)</f>
        <v>7313.8356592609871</v>
      </c>
      <c r="BI13" s="180">
        <f t="shared" ref="BI13" si="104">IF(BI3="","",((BI3*BH9)+BI5)/BH9)</f>
        <v>7466.2855633355621</v>
      </c>
      <c r="BJ13" s="180">
        <f t="shared" ref="BJ13" si="105">IF(BJ3="","",((BJ3*BI9)+BJ5)/BI9)</f>
        <v>7496.9960369779301</v>
      </c>
      <c r="BK13" s="180">
        <f t="shared" ref="BK13" si="106">IF(BK3="","",((BK3*BJ9)+BK5)/BJ9)</f>
        <v>7530.5464617398329</v>
      </c>
      <c r="BL13" s="180">
        <f t="shared" ref="BL13" si="107">IF(BL3="","",((BL3*BK9)+BL5)/BK9)</f>
        <v>7638.0170094629912</v>
      </c>
      <c r="BM13" s="180">
        <f t="shared" ref="BM13" si="108">IF(BM3="","",((BM3*BL9)+BM5)/BL9)</f>
        <v>7736.6789163112353</v>
      </c>
      <c r="BN13" s="180">
        <f t="shared" ref="BN13" si="109">IF(BN3="","",((BN3*BM9)+BN5)/BM9)</f>
        <v>7882.6026946425545</v>
      </c>
      <c r="BO13" s="180">
        <f t="shared" ref="BO13" si="110">IF(BO3="","",((BO3*BN9)+BO5)/BN9)</f>
        <v>8188.1924224954773</v>
      </c>
      <c r="BP13" s="180">
        <f t="shared" ref="BP13" si="111">IF(BP3="","",((BP3*BO9)+BP5)/BO9)</f>
        <v>8342.481564153888</v>
      </c>
      <c r="BQ13" s="180">
        <f t="shared" ref="BQ13" si="112">IF(BQ3="","",((BQ3*BP9)+BQ5)/BP9)</f>
        <v>8480.6667739343502</v>
      </c>
      <c r="BR13" s="180">
        <f t="shared" ref="BR13" si="113">IF(BR3="","",((BR3*BQ9)+BR5)/BQ9)</f>
        <v>8642.44398207825</v>
      </c>
      <c r="BS13" s="180">
        <f t="shared" ref="BS13" si="114">IF(BS3="","",((BS3*BR9)+BS5)/BR9)</f>
        <v>8742.3545801764449</v>
      </c>
      <c r="BT13" s="180">
        <f t="shared" ref="BT13" si="115">IF(BT3="","",((BT3*BS9)+BT5)/BS9)</f>
        <v>8724.0557800143051</v>
      </c>
      <c r="BU13" s="180">
        <f t="shared" ref="BU13" si="116">IF(BU3="","",((BU3*BT9)+BU5)/BT9)</f>
        <v>8950.6426094613817</v>
      </c>
      <c r="BV13" s="180">
        <f t="shared" ref="BV13" si="117">IF(BV3="","",((BV3*BU9)+BV5)/BU9)</f>
        <v>9063.0421321510839</v>
      </c>
      <c r="BW13" s="180">
        <f t="shared" ref="BW13" si="118">IF(BW3="","",((BW3*BV9)+BW5)/BV9)</f>
        <v>9387.8350251170341</v>
      </c>
      <c r="BX13" s="180">
        <f t="shared" ref="BX13" si="119">IF(BX3="","",((BX3*BW9)+BX5)/BW9)</f>
        <v>9508.5558015299011</v>
      </c>
      <c r="BY13" s="180">
        <f t="shared" ref="BY13" si="120">IF(BY3="","",((BY3*BX9)+BY5)/BX9)</f>
        <v>9648.6174900690003</v>
      </c>
      <c r="BZ13" s="180">
        <f t="shared" ref="BZ13" si="121">IF(BZ3="","",((BZ3*BY9)+BZ5)/BY9)</f>
        <v>9746.9818921679507</v>
      </c>
      <c r="CA13" s="180">
        <f t="shared" ref="CA13" si="122">IF(CA3="","",((CA3*BZ9)+CA5)/BZ9)</f>
        <v>9806.21764069456</v>
      </c>
      <c r="CB13" s="180">
        <f t="shared" ref="CB13" si="123">IF(CB3="","",((CB3*CA9)+CB5)/CA9)</f>
        <v>9877.3090801672188</v>
      </c>
      <c r="CC13" s="180">
        <f t="shared" ref="CC13" si="124">IF(CC3="","",((CC3*CB9)+CC5)/CB9)</f>
        <v>9895.6681446769617</v>
      </c>
      <c r="CD13" s="180">
        <f>IF(CD3="","",((CD3*CC9)+CD5)/CC9)</f>
        <v>9888.9183230299514</v>
      </c>
      <c r="CE13" s="180">
        <f t="shared" ref="CE13:CH13" si="125">IF(CE3="","",((CE3*CD9)+CE5)/CD9)</f>
        <v>9919.9564674520298</v>
      </c>
      <c r="CF13" s="180">
        <f t="shared" si="125"/>
        <v>10024.178900270503</v>
      </c>
      <c r="CG13" s="180">
        <f t="shared" si="125"/>
        <v>9114.0081130173221</v>
      </c>
      <c r="CH13" s="180">
        <f t="shared" si="125"/>
        <v>10180.337122438095</v>
      </c>
      <c r="CI13" s="180" t="e">
        <f t="shared" ref="CI13" si="126">IF(CI3="","",((CI3*CH9)+CI5)/CH9)</f>
        <v>#VALUE!</v>
      </c>
      <c r="CJ13" s="180" t="e">
        <f t="shared" ref="CJ13" si="127">IF(CJ3="","",((CJ3*CI9)+CJ5)/CI9)</f>
        <v>#VALUE!</v>
      </c>
      <c r="CK13" s="180" t="e">
        <f t="shared" ref="CK13" si="128">IF(CK3="","",((CK3*CJ9)+CK5)/CJ9)</f>
        <v>#VALUE!</v>
      </c>
      <c r="CL13" s="180" t="e">
        <f t="shared" ref="CL13" si="129">IF(CL3="","",((CL3*CK9)+CL5)/CK9)</f>
        <v>#VALUE!</v>
      </c>
      <c r="CM13" s="180" t="e">
        <f t="shared" ref="CM13" si="130">IF(CM3="","",((CM3*CL9)+CM5)/CL9)</f>
        <v>#VALUE!</v>
      </c>
      <c r="CN13" s="180" t="e">
        <f t="shared" ref="CN13" si="131">IF(CN3="","",((CN3*CM9)+CN5)/CM9)</f>
        <v>#VALUE!</v>
      </c>
      <c r="CO13" s="180" t="e">
        <f t="shared" ref="CO13" si="132">IF(CO3="","",((CO3*CN9)+CO5)/CN9)</f>
        <v>#VALUE!</v>
      </c>
      <c r="CP13" s="180" t="e">
        <f t="shared" ref="CP13" si="133">IF(CP3="","",((CP3*CO9)+CP5)/CO9)</f>
        <v>#VALUE!</v>
      </c>
      <c r="CQ13" s="180" t="e">
        <f t="shared" ref="CQ13" si="134">IF(CQ3="","",((CQ3*CP9)+CQ5)/CP9)</f>
        <v>#VALUE!</v>
      </c>
      <c r="CR13" s="180" t="e">
        <f t="shared" ref="CR13" si="135">IF(CR3="","",((CR3*CQ9)+CR5)/CQ9)</f>
        <v>#VALUE!</v>
      </c>
      <c r="CS13" s="180" t="e">
        <f t="shared" ref="CS13" si="136">IF(CS3="","",((CS3*CR9)+CS5)/CR9)</f>
        <v>#VALUE!</v>
      </c>
      <c r="CT13" s="180" t="e">
        <f t="shared" ref="CT13" si="137">IF(CT3="","",((CT3*CS9)+CT5)/CS9)</f>
        <v>#VALUE!</v>
      </c>
      <c r="CU13" s="180" t="e">
        <f t="shared" ref="CU13" si="138">IF(CU3="","",((CU3*CT9)+CU5)/CT9)</f>
        <v>#VALUE!</v>
      </c>
      <c r="CV13" s="180" t="e">
        <f t="shared" ref="CV13" si="139">IF(CV3="","",((CV3*CU9)+CV5)/CU9)</f>
        <v>#VALUE!</v>
      </c>
      <c r="CW13" s="180" t="e">
        <f t="shared" ref="CW13" si="140">IF(CW3="","",((CW3*CV9)+CW5)/CV9)</f>
        <v>#VALUE!</v>
      </c>
      <c r="CX13" s="180" t="e">
        <f t="shared" ref="CX13" si="141">IF(CX3="","",((CX3*CW9)+CX5)/CW9)</f>
        <v>#VALUE!</v>
      </c>
      <c r="CY13" s="180" t="e">
        <f t="shared" ref="CY13" si="142">IF(CY3="","",((CY3*CX9)+CY5)/CX9)</f>
        <v>#VALUE!</v>
      </c>
      <c r="CZ13" s="180" t="e">
        <f t="shared" ref="CZ13" si="143">IF(CZ3="","",((CZ3*CY9)+CZ5)/CY9)</f>
        <v>#VALUE!</v>
      </c>
      <c r="DA13" s="180" t="e">
        <f t="shared" ref="DA13" si="144">IF(DA3="","",((DA3*CZ9)+DA5)/CZ9)</f>
        <v>#VALUE!</v>
      </c>
      <c r="DB13" s="180" t="e">
        <f t="shared" ref="DB13" si="145">IF(DB3="","",((DB3*DA9)+DB5)/DA9)</f>
        <v>#VALUE!</v>
      </c>
      <c r="GV13" s="157"/>
      <c r="GW13" s="157"/>
      <c r="GX13" s="157"/>
      <c r="GY13" s="157"/>
      <c r="GZ13" s="157"/>
      <c r="HA13" s="157"/>
      <c r="HB13" s="157"/>
      <c r="HC13" s="157"/>
      <c r="HD13" s="157"/>
      <c r="HE13" s="157"/>
      <c r="HF13" s="157"/>
      <c r="HG13" s="157"/>
      <c r="HH13" s="157"/>
      <c r="HI13" s="157"/>
      <c r="HJ13" s="157"/>
      <c r="HK13" s="157"/>
      <c r="HL13" s="157"/>
      <c r="HM13" s="157"/>
      <c r="HN13" s="157"/>
      <c r="HO13" s="157"/>
      <c r="HP13" s="157"/>
      <c r="HQ13" s="157"/>
      <c r="HR13" s="157"/>
      <c r="HS13" s="157"/>
      <c r="HT13" s="157"/>
      <c r="HU13" s="157"/>
      <c r="HV13" s="157"/>
      <c r="HW13" s="157"/>
      <c r="HX13" s="157"/>
      <c r="HY13" s="157"/>
      <c r="HZ13" s="157"/>
      <c r="IA13" s="157"/>
      <c r="IB13" s="157"/>
      <c r="IC13" s="157"/>
      <c r="ID13" s="157"/>
      <c r="IE13" s="157"/>
    </row>
    <row r="14" spans="1:16383" s="146" customFormat="1" ht="6" customHeight="1" thickBot="1" x14ac:dyDescent="0.25">
      <c r="A14" s="181"/>
      <c r="B14" s="176"/>
      <c r="C14" s="182"/>
      <c r="D14" s="182"/>
      <c r="E14" s="182"/>
      <c r="F14" s="182"/>
      <c r="G14" s="182"/>
      <c r="H14" s="182"/>
      <c r="I14" s="182"/>
      <c r="J14" s="182"/>
      <c r="K14" s="182"/>
      <c r="L14" s="182"/>
      <c r="M14" s="182"/>
      <c r="N14" s="182"/>
      <c r="O14" s="182"/>
      <c r="P14" s="182"/>
      <c r="Q14" s="182"/>
      <c r="R14" s="182"/>
      <c r="S14" s="182"/>
      <c r="T14" s="182"/>
      <c r="U14" s="182"/>
      <c r="V14" s="182"/>
      <c r="W14" s="182"/>
      <c r="X14" s="182"/>
      <c r="Y14" s="182"/>
      <c r="Z14" s="182"/>
      <c r="AA14" s="182"/>
      <c r="AB14" s="182"/>
      <c r="AC14" s="182"/>
      <c r="AD14" s="182"/>
      <c r="AE14" s="182"/>
      <c r="AF14" s="182"/>
      <c r="AG14" s="182"/>
      <c r="AH14" s="182"/>
      <c r="AI14" s="182"/>
      <c r="AJ14" s="182"/>
      <c r="AK14" s="182"/>
      <c r="AL14" s="182"/>
      <c r="AM14" s="182"/>
      <c r="AN14" s="182"/>
      <c r="AO14" s="182"/>
      <c r="AP14" s="182"/>
      <c r="AQ14" s="182"/>
      <c r="AR14" s="182"/>
      <c r="AS14" s="182"/>
      <c r="AT14" s="182"/>
      <c r="AU14" s="182"/>
      <c r="AV14" s="182"/>
      <c r="AW14" s="182"/>
      <c r="AX14" s="182"/>
      <c r="AY14" s="182"/>
      <c r="AZ14" s="182"/>
      <c r="BA14" s="182"/>
      <c r="BB14" s="182"/>
      <c r="BC14" s="182"/>
      <c r="BD14" s="182"/>
      <c r="BE14" s="182"/>
      <c r="BF14" s="182"/>
      <c r="BG14" s="182"/>
      <c r="BH14" s="182"/>
      <c r="BI14" s="182"/>
      <c r="BJ14" s="182"/>
      <c r="BK14" s="182"/>
      <c r="BL14" s="182"/>
      <c r="BM14" s="182"/>
      <c r="BN14" s="182"/>
      <c r="BO14" s="182"/>
      <c r="BP14" s="182"/>
      <c r="BQ14" s="182"/>
      <c r="BR14" s="182"/>
      <c r="BS14" s="182"/>
      <c r="BT14" s="182"/>
      <c r="BU14" s="182"/>
      <c r="BV14" s="182"/>
      <c r="BW14" s="182"/>
      <c r="BX14" s="182"/>
      <c r="BY14" s="182"/>
      <c r="BZ14" s="182"/>
      <c r="CA14" s="182"/>
      <c r="CB14" s="182"/>
      <c r="CC14" s="182"/>
      <c r="CD14" s="182"/>
      <c r="CE14" s="182"/>
      <c r="CF14" s="182"/>
      <c r="CG14" s="182"/>
      <c r="CH14" s="182"/>
      <c r="CI14" s="182"/>
      <c r="CJ14" s="182"/>
      <c r="CK14" s="182"/>
      <c r="CL14" s="182"/>
      <c r="CM14" s="182"/>
      <c r="CN14" s="182"/>
      <c r="CO14" s="182"/>
      <c r="CP14" s="182"/>
      <c r="CQ14" s="182"/>
      <c r="CR14" s="182"/>
      <c r="CS14" s="182"/>
      <c r="CT14" s="182"/>
      <c r="CU14" s="182"/>
      <c r="CV14" s="182"/>
      <c r="CW14" s="182"/>
      <c r="CX14" s="182"/>
      <c r="CY14" s="182"/>
      <c r="CZ14" s="182"/>
      <c r="DA14" s="182"/>
      <c r="DB14" s="182"/>
      <c r="GV14" s="158"/>
      <c r="GW14" s="158"/>
      <c r="GX14" s="158"/>
      <c r="GY14" s="158"/>
      <c r="GZ14" s="158"/>
      <c r="HA14" s="158"/>
      <c r="HB14" s="158"/>
      <c r="HC14" s="158"/>
      <c r="HD14" s="158"/>
      <c r="HE14" s="158"/>
      <c r="HF14" s="158"/>
      <c r="HG14" s="158"/>
      <c r="HH14" s="158"/>
      <c r="HI14" s="158"/>
      <c r="HJ14" s="158"/>
      <c r="HK14" s="158"/>
      <c r="HL14" s="158"/>
      <c r="HM14" s="158"/>
      <c r="HN14" s="158"/>
      <c r="HO14" s="158"/>
      <c r="HP14" s="158"/>
      <c r="HQ14" s="158"/>
      <c r="HR14" s="158"/>
      <c r="HS14" s="158"/>
      <c r="HT14" s="158"/>
      <c r="HU14" s="158"/>
      <c r="HV14" s="158"/>
      <c r="HW14" s="158"/>
      <c r="HX14" s="158"/>
      <c r="HY14" s="158"/>
      <c r="HZ14" s="158"/>
      <c r="IA14" s="158"/>
      <c r="IB14" s="158"/>
      <c r="IC14" s="158"/>
      <c r="ID14" s="158"/>
      <c r="IE14" s="158"/>
    </row>
    <row r="15" spans="1:16383" s="185" customFormat="1" x14ac:dyDescent="0.2">
      <c r="A15" s="183" t="s">
        <v>102</v>
      </c>
      <c r="B15" s="184"/>
      <c r="C15" s="184"/>
      <c r="D15" s="184"/>
      <c r="E15" s="184"/>
      <c r="F15" s="184"/>
      <c r="G15" s="184"/>
      <c r="H15" s="184"/>
      <c r="I15" s="184"/>
      <c r="J15" s="184"/>
      <c r="K15" s="184"/>
      <c r="L15" s="184"/>
      <c r="M15" s="184"/>
      <c r="N15" s="184"/>
      <c r="O15" s="184"/>
      <c r="P15" s="184"/>
      <c r="Q15" s="184"/>
      <c r="R15" s="184"/>
      <c r="S15" s="184"/>
      <c r="T15" s="184"/>
      <c r="U15" s="184"/>
      <c r="V15" s="184"/>
      <c r="W15" s="184"/>
      <c r="X15" s="184"/>
      <c r="Y15" s="184"/>
      <c r="Z15" s="184"/>
      <c r="AA15" s="184"/>
      <c r="AB15" s="184"/>
      <c r="AC15" s="184"/>
      <c r="AD15" s="184"/>
      <c r="AE15" s="184"/>
      <c r="AF15" s="184"/>
      <c r="AG15" s="184"/>
      <c r="AH15" s="184"/>
      <c r="AI15" s="184"/>
      <c r="AJ15" s="184"/>
      <c r="AK15" s="184"/>
      <c r="AL15" s="184"/>
      <c r="AM15" s="184"/>
      <c r="AN15" s="184"/>
      <c r="AO15" s="184"/>
      <c r="AP15" s="184"/>
      <c r="AQ15" s="184"/>
      <c r="AR15" s="184"/>
      <c r="AS15" s="184"/>
      <c r="AT15" s="184"/>
      <c r="AU15" s="184"/>
      <c r="AV15" s="184"/>
      <c r="AW15" s="184"/>
      <c r="AX15" s="184"/>
      <c r="AY15" s="184"/>
      <c r="AZ15" s="184"/>
      <c r="BA15" s="184"/>
      <c r="BB15" s="184"/>
      <c r="BC15" s="184"/>
      <c r="BD15" s="184"/>
      <c r="BE15" s="184"/>
      <c r="BF15" s="184"/>
      <c r="BG15" s="184"/>
      <c r="BH15" s="184"/>
      <c r="BI15" s="184"/>
      <c r="BJ15" s="184"/>
      <c r="BK15" s="184"/>
      <c r="BL15" s="184"/>
      <c r="BM15" s="184"/>
      <c r="BN15" s="184"/>
      <c r="BO15" s="184"/>
      <c r="BP15" s="184"/>
      <c r="BQ15" s="184"/>
      <c r="BR15" s="184"/>
      <c r="BS15" s="184"/>
      <c r="BT15" s="184"/>
      <c r="BU15" s="184"/>
      <c r="BV15" s="184"/>
      <c r="BW15" s="184"/>
      <c r="BX15" s="184"/>
      <c r="BY15" s="184"/>
      <c r="BZ15" s="184"/>
      <c r="CA15" s="184"/>
      <c r="CB15" s="184"/>
      <c r="CC15" s="184"/>
      <c r="CD15" s="184"/>
      <c r="CE15" s="184"/>
      <c r="CF15" s="184"/>
      <c r="CG15" s="184"/>
      <c r="CH15" s="184"/>
      <c r="CI15" s="184"/>
      <c r="CJ15" s="184"/>
      <c r="CK15" s="184"/>
      <c r="CL15" s="184"/>
      <c r="CM15" s="184"/>
      <c r="CN15" s="184"/>
      <c r="CO15" s="184"/>
      <c r="CP15" s="184"/>
      <c r="CQ15" s="184"/>
      <c r="CR15" s="184"/>
      <c r="CS15" s="184"/>
      <c r="CT15" s="184"/>
      <c r="CU15" s="184"/>
      <c r="CV15" s="184"/>
      <c r="CW15" s="184"/>
      <c r="CX15" s="184"/>
      <c r="CY15" s="184"/>
      <c r="CZ15" s="184"/>
      <c r="DA15" s="184"/>
      <c r="DB15" s="184"/>
      <c r="GV15" s="186"/>
      <c r="GW15" s="186"/>
      <c r="GX15" s="186"/>
      <c r="GY15" s="186"/>
      <c r="GZ15" s="186"/>
      <c r="HA15" s="186"/>
      <c r="HB15" s="186"/>
      <c r="HC15" s="186"/>
      <c r="HD15" s="186"/>
      <c r="HE15" s="186"/>
      <c r="HF15" s="186"/>
      <c r="HG15" s="186"/>
      <c r="HH15" s="186"/>
      <c r="HI15" s="186"/>
      <c r="HJ15" s="186"/>
      <c r="HK15" s="186"/>
      <c r="HL15" s="186"/>
      <c r="HM15" s="186"/>
      <c r="HN15" s="186"/>
      <c r="HO15" s="186"/>
      <c r="HP15" s="186"/>
      <c r="HQ15" s="186"/>
      <c r="HR15" s="186"/>
      <c r="HS15" s="186"/>
      <c r="HT15" s="186"/>
      <c r="HU15" s="186"/>
      <c r="HV15" s="186"/>
      <c r="HW15" s="186"/>
      <c r="HX15" s="186"/>
      <c r="HY15" s="186"/>
      <c r="HZ15" s="186"/>
      <c r="IA15" s="186"/>
      <c r="IB15" s="186"/>
      <c r="IC15" s="186"/>
      <c r="ID15" s="186"/>
      <c r="IE15" s="186"/>
    </row>
    <row r="16" spans="1:16383" s="190" customFormat="1" ht="11.4" x14ac:dyDescent="0.2">
      <c r="A16" s="187" t="s">
        <v>21</v>
      </c>
      <c r="B16" s="188" t="s">
        <v>89</v>
      </c>
      <c r="C16" s="189"/>
      <c r="D16" s="189">
        <v>947.26</v>
      </c>
      <c r="E16" s="189">
        <f>IF(D16&lt;&gt;D19,D19*D$2/C$2,D16*D$2/C$2)</f>
        <v>4115.6140499929506</v>
      </c>
      <c r="F16" s="189">
        <f t="shared" ref="F16:AQ16" si="146">IF(E16&lt;&gt;E19,E19*E$2/D$2,E16*E$2/D$2)</f>
        <v>4139.3422423288948</v>
      </c>
      <c r="G16" s="189">
        <f t="shared" si="146"/>
        <v>4515.5556088830454</v>
      </c>
      <c r="H16" s="189">
        <f t="shared" si="146"/>
        <v>4537.7734577754045</v>
      </c>
      <c r="I16" s="189">
        <f t="shared" si="146"/>
        <v>4551.9928810665142</v>
      </c>
      <c r="J16" s="189">
        <f t="shared" si="146"/>
        <v>4563.9905194683879</v>
      </c>
      <c r="K16" s="189">
        <f t="shared" si="146"/>
        <v>4574.2107299588733</v>
      </c>
      <c r="L16" s="189">
        <f t="shared" si="146"/>
        <v>4578.2099427594985</v>
      </c>
      <c r="M16" s="293">
        <v>2859.39</v>
      </c>
      <c r="N16" s="293">
        <f t="shared" si="146"/>
        <v>2864.0974985473563</v>
      </c>
      <c r="O16" s="189">
        <f t="shared" si="146"/>
        <v>2867.1435270191751</v>
      </c>
      <c r="P16" s="189">
        <f t="shared" si="146"/>
        <v>2867.1435270191751</v>
      </c>
      <c r="Q16" s="189">
        <f t="shared" si="146"/>
        <v>2886.5273445671123</v>
      </c>
      <c r="R16" s="189">
        <f t="shared" si="146"/>
        <v>2905.9111621150496</v>
      </c>
      <c r="S16" s="189">
        <f t="shared" si="146"/>
        <v>2922.2489511911685</v>
      </c>
      <c r="T16" s="189">
        <f t="shared" si="146"/>
        <v>2926.956449738525</v>
      </c>
      <c r="U16" s="189">
        <f t="shared" si="146"/>
        <v>2917.5414526438126</v>
      </c>
      <c r="V16" s="189">
        <f t="shared" si="146"/>
        <v>2906.7418971528191</v>
      </c>
      <c r="W16" s="189">
        <f t="shared" si="146"/>
        <v>2906.7418971528191</v>
      </c>
      <c r="X16" s="189">
        <f t="shared" si="146"/>
        <v>2906.464985473563</v>
      </c>
      <c r="Y16" s="189">
        <f t="shared" si="146"/>
        <v>2915.6030708890198</v>
      </c>
      <c r="Z16" s="189">
        <f t="shared" si="146"/>
        <v>2913.9416008134822</v>
      </c>
      <c r="AA16" s="189">
        <f t="shared" si="146"/>
        <v>2909.7879256246383</v>
      </c>
      <c r="AB16" s="189">
        <f t="shared" si="146"/>
        <v>2920.8643927948883</v>
      </c>
      <c r="AC16" s="189">
        <f t="shared" si="146"/>
        <v>2932.7715950029069</v>
      </c>
      <c r="AD16" s="189">
        <f t="shared" si="146"/>
        <v>2951.3246775130756</v>
      </c>
      <c r="AE16" s="189">
        <f t="shared" si="146"/>
        <v>2966.2779081929129</v>
      </c>
      <c r="AF16" s="308">
        <f t="shared" ref="AF16:AF17" si="147">IF(AE16&lt;&gt;AE19,IF(AF$36&lt;AF37,AE19*AF$36,AE19*AF37),IF(AF$36&lt;AF37,AE16*AF$36,AE16*AF37))</f>
        <v>2984.0002556653126</v>
      </c>
      <c r="AG16" s="189">
        <f t="shared" si="146"/>
        <v>3013.9067170249873</v>
      </c>
      <c r="AH16" s="189">
        <f t="shared" si="146"/>
        <v>3012.2452469494497</v>
      </c>
      <c r="AI16" s="189">
        <f t="shared" si="146"/>
        <v>3022.2140674026741</v>
      </c>
      <c r="AJ16" s="189">
        <f t="shared" si="146"/>
        <v>3035.5058280069743</v>
      </c>
      <c r="AK16" s="189">
        <f t="shared" si="146"/>
        <v>3047.1361185357368</v>
      </c>
      <c r="AL16" s="189">
        <f t="shared" si="146"/>
        <v>3056.2775268913438</v>
      </c>
      <c r="AM16" s="189">
        <f t="shared" si="146"/>
        <v>3062.6431725740863</v>
      </c>
      <c r="AN16" s="189">
        <f t="shared" si="146"/>
        <v>3085.0730185938423</v>
      </c>
      <c r="AO16" s="189">
        <f t="shared" si="146"/>
        <v>3136.301679256248</v>
      </c>
      <c r="AP16" s="189">
        <f t="shared" si="146"/>
        <v>3187.5303399186537</v>
      </c>
      <c r="AQ16" s="189">
        <f t="shared" si="146"/>
        <v>3219.3751830331225</v>
      </c>
      <c r="AR16" s="308">
        <f t="shared" ref="AR16:AR17" si="148">IF(AQ16&lt;&gt;AQ19,IF(AR$36&lt;AR37,AQ19*AR$36,AQ19*AR37),IF(AR$36&lt;AR37,AQ16*AR$36,AQ16*AR37))</f>
        <v>3195.9527085449336</v>
      </c>
      <c r="AS16" s="308">
        <f t="shared" ref="AS16:AS17" si="149">IF(AR16&lt;&gt;AR19,IF(AS$36&lt;AS37,AR19*AS$36,AR19*AS37),IF(AS$36&lt;AS37,AR16*AS$36,AR16*AS37))</f>
        <v>3222.8322700219496</v>
      </c>
      <c r="AT16" s="308">
        <f t="shared" ref="AT16:AT17" si="150">IF(AS16&lt;&gt;AS19,IF(AT$36&lt;AT37,AS19*AT$36,AS19*AT37),IF(AT$36&lt;AT37,AS16*AT$36,AS16*AT37))</f>
        <v>3239.3944240633427</v>
      </c>
      <c r="AU16" s="189">
        <f t="shared" ref="AU16:AY17" si="151">IF(AT16&lt;&gt;AT19,AT19*AT$2/AS$2,AT16*AT$2/AS$2)</f>
        <v>3265.4594533743875</v>
      </c>
      <c r="AV16" s="189">
        <f t="shared" ref="AV16" si="152">IF(AU16&lt;&gt;AU19,AU19*AU$2/AT$2,AU16*AU$2/AT$2)</f>
        <v>3298.8552721791643</v>
      </c>
      <c r="AW16" s="189">
        <f t="shared" ref="AW16" si="153">IF(AV16&lt;&gt;AV19,AV19*AV$2/AU$2,AV16*AV$2/AU$2)</f>
        <v>3329.5359837640403</v>
      </c>
      <c r="AX16" s="189">
        <f t="shared" ref="AX16:AY16" si="154">IF(AW16&lt;&gt;AW19,AW19*AW$2/AV$2,AW16*AW$2/AV$2)</f>
        <v>3353.4289272991655</v>
      </c>
      <c r="AY16" s="189">
        <f t="shared" si="154"/>
        <v>3383.023595996081</v>
      </c>
      <c r="AZ16" s="189">
        <f t="shared" ref="AZ16:AZ17" si="155">IF(AY16&lt;&gt;AY19,AY19*AY$2/AX$2,AY16*AY$2/AX$2)</f>
        <v>3421.8496292406589</v>
      </c>
      <c r="BA16" s="189">
        <f t="shared" ref="BA16:BA17" si="156">IF(AZ16&lt;&gt;AZ19,AZ19*AZ$2/AY$2,AZ16*AZ$2/AY$2)</f>
        <v>3482.6680309664312</v>
      </c>
      <c r="BB16" s="189">
        <f t="shared" ref="BB16:BB17" si="157">IF(BA16&lt;&gt;BA19,BA19*BA$2/AZ$2,BA16*BA$2/AZ$2)</f>
        <v>3540.4998147503125</v>
      </c>
      <c r="BC16" s="189">
        <f t="shared" ref="BC16:BC17" si="158">IF(BB16&lt;&gt;BB19,BB19*BB$2/BA$2,BB16*BB$2/BA$2)</f>
        <v>3577.6967836629501</v>
      </c>
      <c r="BD16" s="189">
        <f t="shared" ref="BD16:BD17" si="159">IF(BC16&lt;&gt;BC19,BC19*BC$2/BB$2,BC16*BC$2/BB$2)</f>
        <v>3605.6623880279258</v>
      </c>
      <c r="BE16" s="189">
        <f t="shared" ref="BE16:BE17" si="160">IF(BD16&lt;&gt;BD19,BD19*BD$2/BC$2,BD16*BD$2/BC$2)</f>
        <v>3621.4100099033485</v>
      </c>
      <c r="BF16" s="189">
        <f t="shared" ref="BF16:BF17" si="161">IF(BE16&lt;&gt;BE19,BE19*BE$2/BD$2,BE16*BE$2/BD$2)</f>
        <v>3632.2704387829508</v>
      </c>
      <c r="BG16" s="189">
        <f t="shared" ref="BG16:BG17" si="162">IF(BF16&lt;&gt;BF19,BF19*BF$2/BE$2,BF16*BF$2/BE$2)</f>
        <v>3632.2704387829508</v>
      </c>
      <c r="BH16" s="189">
        <f t="shared" ref="BH16:BH17" si="163">IF(BG16&lt;&gt;BG19,BG19*BG$2/BF$2,BG16*BG$2/BF$2)</f>
        <v>3675.9836650233492</v>
      </c>
      <c r="BI16" s="189">
        <f t="shared" ref="BI16:BI17" si="164">IF(BH16&lt;&gt;BH19,BH19*BH$2/BG$2,BH16*BH$2/BG$2)</f>
        <v>3695.5324370066337</v>
      </c>
      <c r="BJ16" s="189">
        <f t="shared" ref="BJ16:BJ17" si="165">IF(BI16&lt;&gt;BI19,BI19*BI$2/BH$2,BI16*BI$2/BH$2)</f>
        <v>3704.7638015542948</v>
      </c>
      <c r="BK16" s="189">
        <f t="shared" ref="BK16:BK17" si="166">IF(BJ16&lt;&gt;BJ19,BJ19*BJ$2/BI$2,BJ16*BJ$2/BI$2)</f>
        <v>3722.1404877616587</v>
      </c>
      <c r="BL16" s="189">
        <f t="shared" ref="BL16:BL17" si="167">IF(BK16&lt;&gt;BK19,BK19*BK$2/BJ$2,BK16*BK$2/BJ$2)</f>
        <v>3739.2456632470321</v>
      </c>
      <c r="BM16" s="189">
        <f t="shared" ref="BM16:BM17" si="168">IF(BL16&lt;&gt;BL19,BL19*BL$2/BK$2,BL16*BL$2/BK$2)</f>
        <v>3773.4560142177784</v>
      </c>
      <c r="BN16" s="189">
        <f t="shared" ref="BN16:BN17" si="169">IF(BM16&lt;&gt;BM19,BM19*BM$2/BL$2,BM16*BM$2/BL$2)</f>
        <v>3814.4541332382769</v>
      </c>
      <c r="BO16" s="189">
        <f t="shared" ref="BO16:BO17" si="170">IF(BN16&lt;&gt;BN19,BN19*BN$2/BM$2,BN16*BN$2/BM$2)</f>
        <v>3841.3336947152916</v>
      </c>
      <c r="BP16" s="189">
        <f t="shared" ref="BP16:BP17" si="171">IF(BO16&lt;&gt;BO19,BO19*BO$2/BN$2,BO16*BO$2/BN$2)</f>
        <v>3864.1405953624562</v>
      </c>
      <c r="BQ16" s="189">
        <f t="shared" ref="BQ16:BQ17" si="172">IF(BP16&lt;&gt;BP19,BP19*BP$2/BO$2,BP16*BP$2/BO$2)</f>
        <v>3880.4312386818597</v>
      </c>
      <c r="BR16" s="189">
        <f t="shared" ref="BR16:BR17" si="173">IF(BQ16&lt;&gt;BQ19,BQ19*BQ$2/BP$2,BQ16*BQ$2/BP$2)</f>
        <v>3892.9207318934027</v>
      </c>
      <c r="BS16" s="189">
        <f t="shared" ref="BS16:BS17" si="174">IF(BR16&lt;&gt;BR19,BR19*BR$2/BQ$2,BR16*BR$2/BQ$2)</f>
        <v>3900.7945428311141</v>
      </c>
      <c r="BT16" s="189">
        <f t="shared" ref="BT16:BT17" si="175">IF(BS16&lt;&gt;BS19,BS19*BS$2/BR$2,BS16*BS$2/BR$2)</f>
        <v>3900.7945428311141</v>
      </c>
      <c r="BU16" s="189">
        <f t="shared" ref="BU16:BU17" si="176">IF(BT16&lt;&gt;BT19,BT19*BT$2/BS$2,BT16*BT$2/BS$2)</f>
        <v>3910.2974181007662</v>
      </c>
      <c r="BV16" s="189">
        <f t="shared" ref="BV16:BV17" si="177">IF(BU16&lt;&gt;BU19,BU19*BU$2/BT$2,BU16*BU$2/BT$2)</f>
        <v>3905.1387143829552</v>
      </c>
      <c r="BW16" s="189">
        <f t="shared" ref="BW16:BW17" si="178">IF(BV16&lt;&gt;BV19,BV19*BV$2/BU$2,BV16*BV$2/BU$2)</f>
        <v>3915.7276325405669</v>
      </c>
      <c r="BX16" s="189">
        <f t="shared" ref="BX16:BX17" si="179">IF(BW16&lt;&gt;BW19,BW19*BW$2/BV$2,BW16*BW$2/BV$2)</f>
        <v>3933.6473401919102</v>
      </c>
      <c r="BY16" s="189">
        <f t="shared" ref="BY16:BY17" si="180">IF(BX16&lt;&gt;BX19,BX19*BX$2/BW$2,BX16*BX$2/BW$2)</f>
        <v>3970.5727983825582</v>
      </c>
      <c r="BZ16" s="189">
        <f t="shared" ref="BZ16:BZ17" si="181">IF(BY16&lt;&gt;BY19,BY19*BY$2/BX$2,BY16*BY$2/BX$2)</f>
        <v>4015.6435782329072</v>
      </c>
      <c r="CA16" s="189">
        <f t="shared" ref="CA16:CA17" si="182">IF(BZ16&lt;&gt;BZ19,BZ19*BZ$2/BY$2,BZ16*BZ$2/BY$2)</f>
        <v>4036.8214145481315</v>
      </c>
      <c r="CB16" s="189">
        <f t="shared" ref="CB16:CB17" si="183">IF(CA16&lt;&gt;CA19,CA19*CA$2/BZ$2,CA16*CA$2/BZ$2)</f>
        <v>4063.4294653031566</v>
      </c>
      <c r="CC16" s="189">
        <f t="shared" ref="CC16" si="184">IF(CB16&lt;&gt;CB19,CB19*CB$2/CA$2,CB16*CB$2/CA$2)</f>
        <v>4076.461979958679</v>
      </c>
      <c r="CD16" s="189">
        <f t="shared" ref="CD16:CD17" si="185">IF(CC16&lt;&gt;CC19,CC19*CC$2/CB$2,CC16*CC$2/CB$2)</f>
        <v>4080.8061515105201</v>
      </c>
      <c r="CE16" s="189">
        <f t="shared" ref="CE16:CE17" si="186">IF(CD16&lt;&gt;CD19,CD19*CD$2/CC$2,CD16*CD$2/CC$2)</f>
        <v>4091.938091112112</v>
      </c>
      <c r="CF16" s="189">
        <f t="shared" ref="CF16:CF17" si="187">IF(CE16&lt;&gt;CE19,CE19*CE$2/CD$2,CE16*CE$2/CD$2)</f>
        <v>4099.5403913278333</v>
      </c>
      <c r="CG16" s="189">
        <f t="shared" ref="CG16:CG17" si="188">IF(CF16&lt;&gt;CF19,CF19*CF$2/CE$2,CF16*CF$2/CE$2)</f>
        <v>4112.8444167053449</v>
      </c>
      <c r="CH16" s="189">
        <f t="shared" ref="CH16:CH17" si="189">IF(CG16&lt;&gt;CG19,CG19*CG$2/CF$2,CG16*CG$2/CF$2)</f>
        <v>4120.4467169210666</v>
      </c>
      <c r="CI16" s="189" t="e">
        <f t="shared" ref="CI16:CI17" si="190">IF(CH16&lt;&gt;CH19,CH19*CH$2/CG$2,CH16*CH$2/CG$2)</f>
        <v>#VALUE!</v>
      </c>
      <c r="CJ16" s="189" t="e">
        <f t="shared" ref="CJ16:CJ17" si="191">IF(CI16&lt;&gt;CI19,CI19*CI$2/CH$2,CI16*CI$2/CH$2)</f>
        <v>#VALUE!</v>
      </c>
      <c r="CK16" s="189" t="e">
        <f t="shared" ref="CK16:CK17" si="192">IF(CJ16&lt;&gt;CJ19,CJ19*CJ$2/CI$2,CJ16*CJ$2/CI$2)</f>
        <v>#VALUE!</v>
      </c>
      <c r="CL16" s="189" t="e">
        <f t="shared" ref="CL16:CL17" si="193">IF(CK16&lt;&gt;CK19,CK19*CK$2/CJ$2,CK16*CK$2/CJ$2)</f>
        <v>#VALUE!</v>
      </c>
      <c r="CM16" s="189" t="e">
        <f t="shared" ref="CM16:CM17" si="194">IF(CL16&lt;&gt;CL19,CL19*CL$2/CK$2,CL16*CL$2/CK$2)</f>
        <v>#VALUE!</v>
      </c>
      <c r="CN16" s="189" t="e">
        <f t="shared" ref="CN16:CN17" si="195">IF(CM16&lt;&gt;CM19,CM19*CM$2/CL$2,CM16*CM$2/CL$2)</f>
        <v>#VALUE!</v>
      </c>
      <c r="CO16" s="189" t="e">
        <f t="shared" ref="CO16:CO17" si="196">IF(CN16&lt;&gt;CN19,CN19*CN$2/CM$2,CN16*CN$2/CM$2)</f>
        <v>#VALUE!</v>
      </c>
      <c r="CP16" s="189" t="e">
        <f t="shared" ref="CP16:CP17" si="197">IF(CO16&lt;&gt;CO19,CO19*CO$2/CN$2,CO16*CO$2/CN$2)</f>
        <v>#VALUE!</v>
      </c>
      <c r="CQ16" s="189" t="e">
        <f t="shared" ref="CQ16:CQ17" si="198">IF(CP16&lt;&gt;CP19,CP19*CP$2/CO$2,CP16*CP$2/CO$2)</f>
        <v>#VALUE!</v>
      </c>
      <c r="CR16" s="189" t="e">
        <f t="shared" ref="CR16:CR17" si="199">IF(CQ16&lt;&gt;CQ19,CQ19*CQ$2/CP$2,CQ16*CQ$2/CP$2)</f>
        <v>#VALUE!</v>
      </c>
      <c r="CS16" s="189" t="e">
        <f t="shared" ref="CS16:CS17" si="200">IF(CR16&lt;&gt;CR19,CR19*CR$2/CQ$2,CR16*CR$2/CQ$2)</f>
        <v>#VALUE!</v>
      </c>
      <c r="CT16" s="189" t="e">
        <f t="shared" ref="CT16:CT17" si="201">IF(CS16&lt;&gt;CS19,CS19*CS$2/CR$2,CS16*CS$2/CR$2)</f>
        <v>#VALUE!</v>
      </c>
      <c r="CU16" s="189" t="e">
        <f t="shared" ref="CU16:CU17" si="202">IF(CT16&lt;&gt;CT19,CT19*CT$2/CS$2,CT16*CT$2/CS$2)</f>
        <v>#VALUE!</v>
      </c>
      <c r="CV16" s="189" t="e">
        <f t="shared" ref="CV16:CV17" si="203">IF(CU16&lt;&gt;CU19,CU19*CU$2/CT$2,CU16*CU$2/CT$2)</f>
        <v>#VALUE!</v>
      </c>
      <c r="CW16" s="189" t="e">
        <f t="shared" ref="CW16:CW17" si="204">IF(CV16&lt;&gt;CV19,CV19*CV$2/CU$2,CV16*CV$2/CU$2)</f>
        <v>#VALUE!</v>
      </c>
      <c r="CX16" s="189" t="e">
        <f t="shared" ref="CX16:CX17" si="205">IF(CW16&lt;&gt;CW19,CW19*CW$2/CV$2,CW16*CW$2/CV$2)</f>
        <v>#VALUE!</v>
      </c>
      <c r="CY16" s="189" t="e">
        <f t="shared" ref="CY16:CY17" si="206">IF(CX16&lt;&gt;CX19,CX19*CX$2/CW$2,CX16*CX$2/CW$2)</f>
        <v>#VALUE!</v>
      </c>
      <c r="CZ16" s="189" t="e">
        <f t="shared" ref="CZ16:CZ17" si="207">IF(CY16&lt;&gt;CY19,CY19*CY$2/CX$2,CY16*CY$2/CX$2)</f>
        <v>#VALUE!</v>
      </c>
      <c r="DA16" s="189" t="e">
        <f t="shared" ref="DA16:DA17" si="208">IF(CZ16&lt;&gt;CZ19,CZ19*CZ$2/CY$2,CZ16*CZ$2/CY$2)</f>
        <v>#VALUE!</v>
      </c>
      <c r="DB16" s="189" t="e">
        <f t="shared" ref="DB16:DB17" si="209">IF(DA16&lt;&gt;DA19,DA19*DA$2/CZ$2,DA16*DA$2/CZ$2)</f>
        <v>#VALUE!</v>
      </c>
      <c r="GV16" s="191"/>
      <c r="GW16" s="191"/>
      <c r="GX16" s="191"/>
      <c r="GY16" s="191"/>
      <c r="GZ16" s="191"/>
      <c r="HA16" s="191"/>
      <c r="HB16" s="191"/>
      <c r="HC16" s="191"/>
      <c r="HD16" s="191"/>
      <c r="HE16" s="191"/>
      <c r="HF16" s="191"/>
      <c r="HG16" s="191"/>
      <c r="HH16" s="191"/>
      <c r="HI16" s="191"/>
      <c r="HJ16" s="191"/>
      <c r="HK16" s="191"/>
      <c r="HL16" s="191"/>
      <c r="HM16" s="191"/>
      <c r="HN16" s="191"/>
      <c r="HO16" s="191"/>
      <c r="HP16" s="191"/>
      <c r="HQ16" s="191"/>
      <c r="HR16" s="191"/>
      <c r="HS16" s="191"/>
      <c r="HT16" s="191"/>
      <c r="HU16" s="191"/>
      <c r="HV16" s="191"/>
      <c r="HW16" s="191"/>
      <c r="HX16" s="191"/>
      <c r="HY16" s="191"/>
      <c r="HZ16" s="191"/>
      <c r="IA16" s="191"/>
      <c r="IB16" s="191"/>
      <c r="IC16" s="191"/>
      <c r="ID16" s="191"/>
      <c r="IE16" s="191"/>
    </row>
    <row r="17" spans="1:239" s="195" customFormat="1" ht="12" thickBot="1" x14ac:dyDescent="0.25">
      <c r="A17" s="192" t="s">
        <v>23</v>
      </c>
      <c r="B17" s="193" t="s">
        <v>89</v>
      </c>
      <c r="C17" s="194"/>
      <c r="D17" s="194">
        <v>1196.3900000000001</v>
      </c>
      <c r="E17" s="189">
        <f>IF(D17&lt;&gt;D20,D20*D$2/C$2,D17*D$2/C$2)</f>
        <v>4938.7368599915408</v>
      </c>
      <c r="F17" s="189">
        <f t="shared" ref="F17:AQ17" si="210">IF(E17&lt;&gt;E20,E20*E$2/D$2,E17*E$2/D$2)</f>
        <v>4967.2106907946736</v>
      </c>
      <c r="G17" s="189">
        <f t="shared" si="210"/>
        <v>5644.4445111038058</v>
      </c>
      <c r="H17" s="189">
        <f t="shared" si="210"/>
        <v>5672.2168222192549</v>
      </c>
      <c r="I17" s="189">
        <f t="shared" si="210"/>
        <v>5689.9911013331421</v>
      </c>
      <c r="J17" s="189">
        <f t="shared" si="210"/>
        <v>5704.9881493354842</v>
      </c>
      <c r="K17" s="189">
        <f t="shared" si="210"/>
        <v>5717.7634124485912</v>
      </c>
      <c r="L17" s="189">
        <f t="shared" si="210"/>
        <v>5722.7624284493722</v>
      </c>
      <c r="M17" s="293">
        <v>3431.27</v>
      </c>
      <c r="N17" s="293">
        <f t="shared" si="210"/>
        <v>3436.9190015494864</v>
      </c>
      <c r="O17" s="189">
        <f t="shared" si="210"/>
        <v>3440.5742378462132</v>
      </c>
      <c r="P17" s="189">
        <f t="shared" si="210"/>
        <v>3440.5742378462132</v>
      </c>
      <c r="Q17" s="189">
        <f t="shared" si="210"/>
        <v>3463.8348324617464</v>
      </c>
      <c r="R17" s="189">
        <f t="shared" si="210"/>
        <v>3487.09542707728</v>
      </c>
      <c r="S17" s="189">
        <f t="shared" si="210"/>
        <v>3506.7007853960868</v>
      </c>
      <c r="T17" s="189">
        <f t="shared" si="210"/>
        <v>3512.3497869455737</v>
      </c>
      <c r="U17" s="189">
        <f t="shared" si="210"/>
        <v>3501.0517838466003</v>
      </c>
      <c r="V17" s="189">
        <f t="shared" si="210"/>
        <v>3488.0923097036602</v>
      </c>
      <c r="W17" s="189">
        <f t="shared" si="210"/>
        <v>3488.0923097036602</v>
      </c>
      <c r="X17" s="189">
        <f t="shared" si="210"/>
        <v>3487.7600154948668</v>
      </c>
      <c r="Y17" s="189">
        <f t="shared" si="210"/>
        <v>3498.7257243850472</v>
      </c>
      <c r="Z17" s="189">
        <f t="shared" si="210"/>
        <v>3496.7319591322871</v>
      </c>
      <c r="AA17" s="189">
        <f t="shared" si="210"/>
        <v>3491.747546000387</v>
      </c>
      <c r="AB17" s="189">
        <f t="shared" si="210"/>
        <v>3505.039314352121</v>
      </c>
      <c r="AC17" s="189">
        <f t="shared" si="210"/>
        <v>3519.3279653302343</v>
      </c>
      <c r="AD17" s="189">
        <f t="shared" si="210"/>
        <v>3541.5916773193876</v>
      </c>
      <c r="AE17" s="189">
        <f t="shared" si="210"/>
        <v>3559.5355645942282</v>
      </c>
      <c r="AF17" s="308">
        <f t="shared" si="147"/>
        <v>3580.8023939570016</v>
      </c>
      <c r="AG17" s="189">
        <f t="shared" si="210"/>
        <v>3616.6901685066819</v>
      </c>
      <c r="AH17" s="189">
        <f t="shared" si="210"/>
        <v>3614.6964032539217</v>
      </c>
      <c r="AI17" s="189">
        <f t="shared" si="210"/>
        <v>3626.658994770482</v>
      </c>
      <c r="AJ17" s="189">
        <f t="shared" si="210"/>
        <v>3642.6091167925624</v>
      </c>
      <c r="AK17" s="189">
        <f t="shared" si="210"/>
        <v>3656.5654735618828</v>
      </c>
      <c r="AL17" s="189">
        <f t="shared" si="210"/>
        <v>3667.5351699825683</v>
      </c>
      <c r="AM17" s="189">
        <f t="shared" si="210"/>
        <v>3675.1739492543093</v>
      </c>
      <c r="AN17" s="189">
        <f t="shared" si="210"/>
        <v>3702.0897801665697</v>
      </c>
      <c r="AO17" s="189">
        <f t="shared" si="210"/>
        <v>3763.5642087933375</v>
      </c>
      <c r="AP17" s="189">
        <f t="shared" si="210"/>
        <v>3825.0386374201048</v>
      </c>
      <c r="AQ17" s="189">
        <f t="shared" si="210"/>
        <v>3863.2524714313386</v>
      </c>
      <c r="AR17" s="308">
        <f t="shared" si="148"/>
        <v>3820.3579902384708</v>
      </c>
      <c r="AS17" s="308">
        <f t="shared" si="149"/>
        <v>3852.4891125758777</v>
      </c>
      <c r="AT17" s="308">
        <f t="shared" si="150"/>
        <v>3872.2870768443804</v>
      </c>
      <c r="AU17" s="189">
        <f t="shared" si="151"/>
        <v>3903.444528807926</v>
      </c>
      <c r="AV17" s="189">
        <f t="shared" si="151"/>
        <v>3943.3650141362191</v>
      </c>
      <c r="AW17" s="194">
        <f t="shared" ref="AW17" si="211">IF(AW13="","",AV17*AV$2/AU$2)</f>
        <v>3980.0399315516424</v>
      </c>
      <c r="AX17" s="194">
        <f t="shared" ref="AX17" si="212">IF(AX13="","",AW17*AW$2/AV$2)</f>
        <v>4008.6009291848927</v>
      </c>
      <c r="AY17" s="189">
        <f t="shared" si="151"/>
        <v>4043.977619435168</v>
      </c>
      <c r="AZ17" s="189">
        <f t="shared" si="155"/>
        <v>4090.3892405891993</v>
      </c>
      <c r="BA17" s="189">
        <f t="shared" si="156"/>
        <v>4163.0899618374715</v>
      </c>
      <c r="BB17" s="189">
        <f t="shared" si="157"/>
        <v>4232.2205583815876</v>
      </c>
      <c r="BC17" s="189">
        <f t="shared" si="158"/>
        <v>4276.6848387878972</v>
      </c>
      <c r="BD17" s="189">
        <f t="shared" si="159"/>
        <v>4310.1141882904512</v>
      </c>
      <c r="BE17" s="189">
        <f t="shared" si="160"/>
        <v>4328.9384821850927</v>
      </c>
      <c r="BF17" s="189">
        <f t="shared" si="161"/>
        <v>4341.9207538365699</v>
      </c>
      <c r="BG17" s="189">
        <f t="shared" si="162"/>
        <v>4341.9207538365699</v>
      </c>
      <c r="BH17" s="189">
        <f t="shared" si="163"/>
        <v>4394.1743972337654</v>
      </c>
      <c r="BI17" s="189">
        <f t="shared" si="164"/>
        <v>4417.5424862064256</v>
      </c>
      <c r="BJ17" s="189">
        <f t="shared" si="165"/>
        <v>4428.5774171101802</v>
      </c>
      <c r="BK17" s="189">
        <f t="shared" si="166"/>
        <v>4449.3490517525452</v>
      </c>
      <c r="BL17" s="189">
        <f t="shared" si="167"/>
        <v>4469.7961296036219</v>
      </c>
      <c r="BM17" s="189">
        <f t="shared" si="168"/>
        <v>4510.6902853057754</v>
      </c>
      <c r="BN17" s="189">
        <f t="shared" si="169"/>
        <v>4559.6983607901029</v>
      </c>
      <c r="BO17" s="189">
        <f t="shared" si="170"/>
        <v>4591.8294831275089</v>
      </c>
      <c r="BP17" s="189">
        <f t="shared" si="171"/>
        <v>4619.0922535956115</v>
      </c>
      <c r="BQ17" s="189">
        <f t="shared" si="172"/>
        <v>4638.5656610728274</v>
      </c>
      <c r="BR17" s="189">
        <f t="shared" si="173"/>
        <v>4653.4952734720264</v>
      </c>
      <c r="BS17" s="189">
        <f t="shared" si="174"/>
        <v>4662.9074204193466</v>
      </c>
      <c r="BT17" s="189">
        <f t="shared" si="175"/>
        <v>4662.9074204193466</v>
      </c>
      <c r="BU17" s="189">
        <f t="shared" si="176"/>
        <v>4674.2669081143904</v>
      </c>
      <c r="BV17" s="189">
        <f t="shared" si="177"/>
        <v>4668.100329079939</v>
      </c>
      <c r="BW17" s="189">
        <f t="shared" si="178"/>
        <v>4680.7580439401281</v>
      </c>
      <c r="BX17" s="189">
        <f t="shared" si="179"/>
        <v>4715.3984830084446</v>
      </c>
      <c r="BY17" s="189">
        <f t="shared" si="180"/>
        <v>4798.9066828262457</v>
      </c>
      <c r="BZ17" s="189">
        <f t="shared" si="181"/>
        <v>4879.0704553514943</v>
      </c>
      <c r="CA17" s="189">
        <f t="shared" si="182"/>
        <v>4904.8018614040584</v>
      </c>
      <c r="CB17" s="189">
        <f t="shared" si="183"/>
        <v>4937.1310638803561</v>
      </c>
      <c r="CC17" s="189">
        <f>IF(CB17&lt;&gt;CB20,CB20*CB$2/CA$2,CB17*CB$2/CA$2)</f>
        <v>4954.4941376998067</v>
      </c>
      <c r="CD17" s="189">
        <f t="shared" si="185"/>
        <v>4959.7740035718734</v>
      </c>
      <c r="CE17" s="189">
        <f t="shared" si="186"/>
        <v>4973.3036598690414</v>
      </c>
      <c r="CF17" s="189">
        <f t="shared" si="187"/>
        <v>4982.543425145157</v>
      </c>
      <c r="CG17" s="189">
        <f t="shared" si="188"/>
        <v>5028.3549235478358</v>
      </c>
      <c r="CH17" s="189">
        <f t="shared" si="189"/>
        <v>5037.6494797835985</v>
      </c>
      <c r="CI17" s="189" t="e">
        <f t="shared" si="190"/>
        <v>#VALUE!</v>
      </c>
      <c r="CJ17" s="189" t="e">
        <f t="shared" si="191"/>
        <v>#VALUE!</v>
      </c>
      <c r="CK17" s="189" t="e">
        <f t="shared" si="192"/>
        <v>#VALUE!</v>
      </c>
      <c r="CL17" s="189" t="e">
        <f t="shared" si="193"/>
        <v>#VALUE!</v>
      </c>
      <c r="CM17" s="189" t="e">
        <f t="shared" si="194"/>
        <v>#VALUE!</v>
      </c>
      <c r="CN17" s="189" t="e">
        <f t="shared" si="195"/>
        <v>#VALUE!</v>
      </c>
      <c r="CO17" s="189" t="e">
        <f t="shared" si="196"/>
        <v>#VALUE!</v>
      </c>
      <c r="CP17" s="189" t="e">
        <f t="shared" si="197"/>
        <v>#VALUE!</v>
      </c>
      <c r="CQ17" s="189" t="e">
        <f t="shared" si="198"/>
        <v>#VALUE!</v>
      </c>
      <c r="CR17" s="189" t="e">
        <f t="shared" si="199"/>
        <v>#VALUE!</v>
      </c>
      <c r="CS17" s="189" t="e">
        <f t="shared" si="200"/>
        <v>#VALUE!</v>
      </c>
      <c r="CT17" s="189" t="e">
        <f t="shared" si="201"/>
        <v>#VALUE!</v>
      </c>
      <c r="CU17" s="189" t="e">
        <f t="shared" si="202"/>
        <v>#VALUE!</v>
      </c>
      <c r="CV17" s="189" t="e">
        <f t="shared" si="203"/>
        <v>#VALUE!</v>
      </c>
      <c r="CW17" s="189" t="e">
        <f t="shared" si="204"/>
        <v>#VALUE!</v>
      </c>
      <c r="CX17" s="189" t="e">
        <f t="shared" si="205"/>
        <v>#VALUE!</v>
      </c>
      <c r="CY17" s="189" t="e">
        <f t="shared" si="206"/>
        <v>#VALUE!</v>
      </c>
      <c r="CZ17" s="189" t="e">
        <f t="shared" si="207"/>
        <v>#VALUE!</v>
      </c>
      <c r="DA17" s="189" t="e">
        <f t="shared" si="208"/>
        <v>#VALUE!</v>
      </c>
      <c r="DB17" s="189" t="e">
        <f t="shared" si="209"/>
        <v>#VALUE!</v>
      </c>
      <c r="GV17" s="196"/>
      <c r="GW17" s="196"/>
      <c r="GX17" s="196"/>
      <c r="GY17" s="196"/>
      <c r="GZ17" s="196"/>
      <c r="HA17" s="196"/>
      <c r="HB17" s="196"/>
      <c r="HC17" s="196"/>
      <c r="HD17" s="196"/>
      <c r="HE17" s="196"/>
      <c r="HF17" s="196"/>
      <c r="HG17" s="196"/>
      <c r="HH17" s="196"/>
      <c r="HI17" s="196"/>
      <c r="HJ17" s="196"/>
      <c r="HK17" s="196"/>
      <c r="HL17" s="196"/>
      <c r="HM17" s="196"/>
      <c r="HN17" s="196"/>
      <c r="HO17" s="196"/>
      <c r="HP17" s="196"/>
      <c r="HQ17" s="196"/>
      <c r="HR17" s="196"/>
      <c r="HS17" s="196"/>
      <c r="HT17" s="196"/>
      <c r="HU17" s="196"/>
      <c r="HV17" s="196"/>
      <c r="HW17" s="196"/>
      <c r="HX17" s="196"/>
      <c r="HY17" s="196"/>
      <c r="HZ17" s="196"/>
      <c r="IA17" s="196"/>
      <c r="IB17" s="196"/>
      <c r="IC17" s="196"/>
      <c r="ID17" s="196"/>
      <c r="IE17" s="196"/>
    </row>
    <row r="18" spans="1:239" s="161" customFormat="1" x14ac:dyDescent="0.2">
      <c r="A18" s="159" t="s">
        <v>102</v>
      </c>
      <c r="B18" s="160"/>
      <c r="C18" s="160"/>
      <c r="D18" s="160"/>
      <c r="E18" s="160"/>
      <c r="F18" s="160"/>
      <c r="G18" s="160"/>
      <c r="H18" s="160"/>
      <c r="I18" s="160"/>
      <c r="J18" s="160"/>
      <c r="K18" s="160"/>
      <c r="L18" s="160"/>
      <c r="M18" s="160"/>
      <c r="N18" s="160"/>
      <c r="O18" s="160"/>
      <c r="P18" s="160"/>
      <c r="Q18" s="160"/>
      <c r="R18" s="160"/>
      <c r="S18" s="160"/>
      <c r="T18" s="160"/>
      <c r="U18" s="160"/>
      <c r="V18" s="160"/>
      <c r="W18" s="160"/>
      <c r="X18" s="160"/>
      <c r="Y18" s="160"/>
      <c r="Z18" s="160"/>
      <c r="AA18" s="160"/>
      <c r="AB18" s="160"/>
      <c r="AC18" s="160"/>
      <c r="AD18" s="160"/>
      <c r="AE18" s="160"/>
      <c r="AF18" s="160"/>
      <c r="AG18" s="160"/>
      <c r="AH18" s="160"/>
      <c r="AI18" s="160"/>
      <c r="AJ18" s="160"/>
      <c r="AK18" s="160"/>
      <c r="AL18" s="160"/>
      <c r="AM18" s="160"/>
      <c r="AN18" s="160"/>
      <c r="AO18" s="160"/>
      <c r="AP18" s="160"/>
      <c r="AQ18" s="160"/>
      <c r="AR18" s="160"/>
      <c r="AS18" s="160"/>
      <c r="AT18" s="160"/>
      <c r="AU18" s="160"/>
      <c r="AV18" s="160"/>
      <c r="AW18" s="160"/>
      <c r="AX18" s="160"/>
      <c r="AY18" s="160"/>
      <c r="AZ18" s="160"/>
      <c r="BA18" s="160"/>
      <c r="BB18" s="160"/>
      <c r="BC18" s="160"/>
      <c r="BD18" s="160"/>
      <c r="BE18" s="160"/>
      <c r="BF18" s="160"/>
      <c r="BG18" s="160"/>
      <c r="BH18" s="160"/>
      <c r="BI18" s="160"/>
      <c r="BJ18" s="160"/>
      <c r="BK18" s="160"/>
      <c r="BL18" s="160"/>
      <c r="BM18" s="160"/>
      <c r="BN18" s="160"/>
      <c r="BO18" s="160"/>
      <c r="BP18" s="160"/>
      <c r="BQ18" s="160"/>
      <c r="BR18" s="160"/>
      <c r="BS18" s="160"/>
      <c r="BT18" s="160"/>
      <c r="BU18" s="160"/>
      <c r="BV18" s="160"/>
      <c r="BW18" s="160"/>
      <c r="BX18" s="160"/>
      <c r="BY18" s="160"/>
      <c r="BZ18" s="160"/>
      <c r="CA18" s="160"/>
      <c r="CB18" s="160"/>
      <c r="CC18" s="160"/>
      <c r="CD18" s="160"/>
      <c r="CE18" s="160"/>
      <c r="CF18" s="160"/>
      <c r="CG18" s="160"/>
      <c r="CH18" s="160"/>
      <c r="CI18" s="160"/>
      <c r="CJ18" s="160"/>
      <c r="CK18" s="160"/>
      <c r="CL18" s="160"/>
      <c r="CM18" s="160"/>
      <c r="CN18" s="160"/>
      <c r="CO18" s="160"/>
      <c r="CP18" s="160"/>
      <c r="CQ18" s="160"/>
      <c r="CR18" s="160"/>
      <c r="CS18" s="160"/>
      <c r="CT18" s="160"/>
      <c r="CU18" s="160"/>
      <c r="CV18" s="160"/>
      <c r="CW18" s="160"/>
      <c r="CX18" s="160"/>
      <c r="CY18" s="160"/>
      <c r="CZ18" s="160"/>
      <c r="DA18" s="160"/>
      <c r="DB18" s="160"/>
      <c r="GV18" s="162"/>
      <c r="GW18" s="162"/>
      <c r="GX18" s="162"/>
      <c r="GY18" s="162"/>
      <c r="GZ18" s="162"/>
      <c r="HA18" s="162"/>
      <c r="HB18" s="162"/>
      <c r="HC18" s="162"/>
      <c r="HD18" s="162"/>
      <c r="HE18" s="162"/>
      <c r="HF18" s="162"/>
      <c r="HG18" s="162"/>
      <c r="HH18" s="162"/>
      <c r="HI18" s="162"/>
      <c r="HJ18" s="162"/>
      <c r="HK18" s="162"/>
      <c r="HL18" s="162"/>
      <c r="HM18" s="162"/>
      <c r="HN18" s="162"/>
      <c r="HO18" s="162"/>
      <c r="HP18" s="162"/>
      <c r="HQ18" s="162"/>
      <c r="HR18" s="162"/>
      <c r="HS18" s="162"/>
      <c r="HT18" s="162"/>
      <c r="HU18" s="162"/>
      <c r="HV18" s="162"/>
      <c r="HW18" s="162"/>
      <c r="HX18" s="162"/>
      <c r="HY18" s="162"/>
      <c r="HZ18" s="162"/>
      <c r="IA18" s="162"/>
      <c r="IB18" s="162"/>
      <c r="IC18" s="162"/>
      <c r="ID18" s="162"/>
      <c r="IE18" s="162"/>
    </row>
    <row r="19" spans="1:239" s="151" customFormat="1" ht="13.2" customHeight="1" x14ac:dyDescent="0.2">
      <c r="A19" s="197" t="s">
        <v>21</v>
      </c>
      <c r="B19" s="149" t="s">
        <v>89</v>
      </c>
      <c r="C19" s="150"/>
      <c r="D19" s="150">
        <f>D12*0.5</f>
        <v>4091.0676441281817</v>
      </c>
      <c r="E19" s="150">
        <f>IF(E16="","",IF(E23&gt;60,E12*(1-60%),E16))</f>
        <v>4115.6140499929506</v>
      </c>
      <c r="F19" s="150">
        <f t="shared" ref="F19:AJ19" si="213">IF(F16="","",IF(F23&gt;60,F12*(1-60%),F16))</f>
        <v>4496.0039018577691</v>
      </c>
      <c r="G19" s="150">
        <f t="shared" si="213"/>
        <v>4515.5556088830454</v>
      </c>
      <c r="H19" s="150">
        <f t="shared" si="213"/>
        <v>4537.7734577754045</v>
      </c>
      <c r="I19" s="150">
        <f t="shared" si="213"/>
        <v>4551.9928810665142</v>
      </c>
      <c r="J19" s="150">
        <f t="shared" si="213"/>
        <v>4563.9905194683879</v>
      </c>
      <c r="K19" s="150">
        <f t="shared" si="213"/>
        <v>4574.2107299588733</v>
      </c>
      <c r="L19" s="150">
        <f t="shared" si="213"/>
        <v>4578.2099427594985</v>
      </c>
      <c r="M19" s="150">
        <f t="shared" si="213"/>
        <v>2859.39</v>
      </c>
      <c r="N19" s="150">
        <f t="shared" si="213"/>
        <v>2864.0974985473563</v>
      </c>
      <c r="O19" s="150">
        <f t="shared" si="213"/>
        <v>2867.1435270191751</v>
      </c>
      <c r="P19" s="150">
        <f t="shared" si="213"/>
        <v>2867.1435270191751</v>
      </c>
      <c r="Q19" s="150">
        <f t="shared" si="213"/>
        <v>2886.5273445671123</v>
      </c>
      <c r="R19" s="150">
        <f t="shared" si="213"/>
        <v>2905.9111621150496</v>
      </c>
      <c r="S19" s="150">
        <f t="shared" si="213"/>
        <v>2922.2489511911685</v>
      </c>
      <c r="T19" s="150">
        <f t="shared" si="213"/>
        <v>2926.956449738525</v>
      </c>
      <c r="U19" s="150">
        <f t="shared" si="213"/>
        <v>2917.5414526438126</v>
      </c>
      <c r="V19" s="150">
        <f t="shared" si="213"/>
        <v>2906.7418971528191</v>
      </c>
      <c r="W19" s="150">
        <f t="shared" si="213"/>
        <v>2906.7418971528191</v>
      </c>
      <c r="X19" s="150">
        <f t="shared" si="213"/>
        <v>2906.464985473563</v>
      </c>
      <c r="Y19" s="150">
        <f t="shared" si="213"/>
        <v>2915.6030708890198</v>
      </c>
      <c r="Z19" s="150">
        <f t="shared" si="213"/>
        <v>2913.9416008134822</v>
      </c>
      <c r="AA19" s="150">
        <f t="shared" si="213"/>
        <v>2909.7879256246383</v>
      </c>
      <c r="AB19" s="150">
        <f t="shared" si="213"/>
        <v>2920.8643927948883</v>
      </c>
      <c r="AC19" s="150">
        <f t="shared" si="213"/>
        <v>2932.7715950029069</v>
      </c>
      <c r="AD19" s="150">
        <f t="shared" si="213"/>
        <v>2951.3246775130756</v>
      </c>
      <c r="AE19" s="150">
        <f t="shared" si="213"/>
        <v>2966.2779081929129</v>
      </c>
      <c r="AF19" s="150">
        <f t="shared" si="213"/>
        <v>2984.0002556653126</v>
      </c>
      <c r="AG19" s="150">
        <f t="shared" si="213"/>
        <v>3013.9067170249873</v>
      </c>
      <c r="AH19" s="150">
        <f t="shared" si="213"/>
        <v>3012.2452469494497</v>
      </c>
      <c r="AI19" s="150">
        <f t="shared" si="213"/>
        <v>3022.2140674026741</v>
      </c>
      <c r="AJ19" s="150">
        <f t="shared" si="213"/>
        <v>3035.5058280069743</v>
      </c>
      <c r="AK19" s="150">
        <f t="shared" ref="AK19:AX19" si="214">IF(AK16="","",IF(AK23&gt;60,AK12*(1-60%),AK16))</f>
        <v>3047.1361185357368</v>
      </c>
      <c r="AL19" s="150">
        <f t="shared" si="214"/>
        <v>3056.2775268913438</v>
      </c>
      <c r="AM19" s="150">
        <f t="shared" si="214"/>
        <v>3062.6431725740863</v>
      </c>
      <c r="AN19" s="150">
        <f t="shared" si="214"/>
        <v>3085.0730185938423</v>
      </c>
      <c r="AO19" s="150">
        <f t="shared" si="214"/>
        <v>3136.301679256248</v>
      </c>
      <c r="AP19" s="150">
        <f t="shared" si="214"/>
        <v>3187.5303399186537</v>
      </c>
      <c r="AQ19" s="150">
        <f t="shared" si="214"/>
        <v>3219.3751830331225</v>
      </c>
      <c r="AR19" s="150">
        <f t="shared" si="214"/>
        <v>3195.9527085449336</v>
      </c>
      <c r="AS19" s="150">
        <f t="shared" si="214"/>
        <v>3222.8322700219496</v>
      </c>
      <c r="AT19" s="150">
        <f t="shared" si="214"/>
        <v>3239.3944240633427</v>
      </c>
      <c r="AU19" s="150">
        <f t="shared" si="214"/>
        <v>3265.4594533743875</v>
      </c>
      <c r="AV19" s="150">
        <f t="shared" si="214"/>
        <v>3298.8552721791643</v>
      </c>
      <c r="AW19" s="150">
        <f t="shared" si="214"/>
        <v>3329.5359837640403</v>
      </c>
      <c r="AX19" s="150">
        <f t="shared" si="214"/>
        <v>3353.4289272991655</v>
      </c>
      <c r="AY19" s="150">
        <f t="shared" ref="AY19:CS19" si="215">IF(AY16="","",IF(AY23&gt;60,AY12*(1-60%),AY16))</f>
        <v>3383.023595996081</v>
      </c>
      <c r="AZ19" s="150">
        <f t="shared" si="215"/>
        <v>3421.8496292406589</v>
      </c>
      <c r="BA19" s="150">
        <f t="shared" si="215"/>
        <v>3482.6680309664312</v>
      </c>
      <c r="BB19" s="150">
        <f t="shared" si="215"/>
        <v>3540.4998147503125</v>
      </c>
      <c r="BC19" s="150">
        <f t="shared" si="215"/>
        <v>3577.6967836629501</v>
      </c>
      <c r="BD19" s="150">
        <f t="shared" si="215"/>
        <v>3605.6623880279258</v>
      </c>
      <c r="BE19" s="150">
        <f t="shared" si="215"/>
        <v>3621.4100099033485</v>
      </c>
      <c r="BF19" s="150">
        <f t="shared" si="215"/>
        <v>3632.2704387829508</v>
      </c>
      <c r="BG19" s="150">
        <f t="shared" si="215"/>
        <v>3632.2704387829508</v>
      </c>
      <c r="BH19" s="150">
        <f t="shared" si="215"/>
        <v>3675.9836650233492</v>
      </c>
      <c r="BI19" s="150">
        <f t="shared" si="215"/>
        <v>3695.5324370066337</v>
      </c>
      <c r="BJ19" s="150">
        <f t="shared" si="215"/>
        <v>3704.7638015542948</v>
      </c>
      <c r="BK19" s="150">
        <f t="shared" si="215"/>
        <v>3722.1404877616587</v>
      </c>
      <c r="BL19" s="150">
        <f t="shared" si="215"/>
        <v>3739.2456632470321</v>
      </c>
      <c r="BM19" s="150">
        <f t="shared" si="215"/>
        <v>3773.4560142177784</v>
      </c>
      <c r="BN19" s="150">
        <f t="shared" si="215"/>
        <v>3814.4541332382769</v>
      </c>
      <c r="BO19" s="150">
        <f t="shared" si="215"/>
        <v>3841.3336947152916</v>
      </c>
      <c r="BP19" s="150">
        <f t="shared" si="215"/>
        <v>3864.1405953624562</v>
      </c>
      <c r="BQ19" s="150">
        <f t="shared" si="215"/>
        <v>3880.4312386818597</v>
      </c>
      <c r="BR19" s="150">
        <f t="shared" si="215"/>
        <v>3892.9207318934027</v>
      </c>
      <c r="BS19" s="150">
        <f t="shared" si="215"/>
        <v>3900.7945428311141</v>
      </c>
      <c r="BT19" s="150">
        <f t="shared" si="215"/>
        <v>3900.7945428311141</v>
      </c>
      <c r="BU19" s="150">
        <f t="shared" si="215"/>
        <v>3910.2974181007662</v>
      </c>
      <c r="BV19" s="150">
        <f t="shared" si="215"/>
        <v>3905.1387143829552</v>
      </c>
      <c r="BW19" s="150">
        <f t="shared" si="215"/>
        <v>3915.7276325405669</v>
      </c>
      <c r="BX19" s="150">
        <f t="shared" si="215"/>
        <v>3933.6473401919102</v>
      </c>
      <c r="BY19" s="150">
        <f t="shared" si="215"/>
        <v>3970.5727983825582</v>
      </c>
      <c r="BZ19" s="150">
        <f t="shared" si="215"/>
        <v>4015.6435782329072</v>
      </c>
      <c r="CA19" s="150">
        <f t="shared" si="215"/>
        <v>4036.8214145481315</v>
      </c>
      <c r="CB19" s="150">
        <f t="shared" si="215"/>
        <v>4063.4294653031566</v>
      </c>
      <c r="CC19" s="150">
        <f t="shared" si="215"/>
        <v>4076.461979958679</v>
      </c>
      <c r="CD19" s="150">
        <f t="shared" si="215"/>
        <v>4080.8061515105201</v>
      </c>
      <c r="CE19" s="150">
        <f t="shared" si="215"/>
        <v>4091.938091112112</v>
      </c>
      <c r="CF19" s="150">
        <f t="shared" si="215"/>
        <v>4099.5403913278333</v>
      </c>
      <c r="CG19" s="150">
        <f t="shared" si="215"/>
        <v>4112.8444167053449</v>
      </c>
      <c r="CH19" s="150">
        <f t="shared" si="215"/>
        <v>4120.4467169210666</v>
      </c>
      <c r="CI19" s="150" t="e">
        <f t="shared" si="215"/>
        <v>#VALUE!</v>
      </c>
      <c r="CJ19" s="150" t="e">
        <f t="shared" si="215"/>
        <v>#VALUE!</v>
      </c>
      <c r="CK19" s="150" t="e">
        <f t="shared" si="215"/>
        <v>#VALUE!</v>
      </c>
      <c r="CL19" s="150" t="e">
        <f t="shared" si="215"/>
        <v>#VALUE!</v>
      </c>
      <c r="CM19" s="150" t="e">
        <f t="shared" si="215"/>
        <v>#VALUE!</v>
      </c>
      <c r="CN19" s="150" t="e">
        <f t="shared" si="215"/>
        <v>#VALUE!</v>
      </c>
      <c r="CO19" s="150" t="e">
        <f t="shared" si="215"/>
        <v>#VALUE!</v>
      </c>
      <c r="CP19" s="150" t="e">
        <f t="shared" si="215"/>
        <v>#VALUE!</v>
      </c>
      <c r="CQ19" s="150" t="e">
        <f t="shared" si="215"/>
        <v>#VALUE!</v>
      </c>
      <c r="CR19" s="150" t="e">
        <f t="shared" si="215"/>
        <v>#VALUE!</v>
      </c>
      <c r="CS19" s="150" t="e">
        <f t="shared" si="215"/>
        <v>#VALUE!</v>
      </c>
      <c r="CT19" s="150" t="e">
        <f t="shared" ref="CT19:DB19" si="216">IF(CT16="","",IF(CT23&gt;60,CT12*(1-60%),CT16))</f>
        <v>#VALUE!</v>
      </c>
      <c r="CU19" s="150" t="e">
        <f t="shared" si="216"/>
        <v>#VALUE!</v>
      </c>
      <c r="CV19" s="150" t="e">
        <f t="shared" si="216"/>
        <v>#VALUE!</v>
      </c>
      <c r="CW19" s="150" t="e">
        <f t="shared" si="216"/>
        <v>#VALUE!</v>
      </c>
      <c r="CX19" s="150" t="e">
        <f t="shared" si="216"/>
        <v>#VALUE!</v>
      </c>
      <c r="CY19" s="150" t="e">
        <f t="shared" si="216"/>
        <v>#VALUE!</v>
      </c>
      <c r="CZ19" s="150" t="e">
        <f t="shared" si="216"/>
        <v>#VALUE!</v>
      </c>
      <c r="DA19" s="150" t="e">
        <f t="shared" si="216"/>
        <v>#VALUE!</v>
      </c>
      <c r="DB19" s="150" t="e">
        <f t="shared" si="216"/>
        <v>#VALUE!</v>
      </c>
      <c r="GV19" s="152"/>
      <c r="GW19" s="152"/>
      <c r="GX19" s="152"/>
      <c r="GY19" s="152"/>
      <c r="GZ19" s="152"/>
      <c r="HA19" s="152"/>
      <c r="HB19" s="152"/>
      <c r="HC19" s="152"/>
      <c r="HD19" s="152"/>
      <c r="HE19" s="152"/>
      <c r="HF19" s="152"/>
      <c r="HG19" s="152"/>
      <c r="HH19" s="152"/>
      <c r="HI19" s="152"/>
      <c r="HJ19" s="152"/>
      <c r="HK19" s="152"/>
      <c r="HL19" s="152"/>
      <c r="HM19" s="152"/>
      <c r="HN19" s="152"/>
      <c r="HO19" s="152"/>
      <c r="HP19" s="152"/>
      <c r="HQ19" s="152"/>
      <c r="HR19" s="152"/>
      <c r="HS19" s="152"/>
      <c r="HT19" s="152"/>
      <c r="HU19" s="152"/>
      <c r="HV19" s="152"/>
      <c r="HW19" s="152"/>
      <c r="HX19" s="152"/>
      <c r="HY19" s="152"/>
      <c r="HZ19" s="152"/>
      <c r="IA19" s="152"/>
      <c r="IB19" s="152"/>
      <c r="IC19" s="152"/>
      <c r="ID19" s="152"/>
      <c r="IE19" s="152"/>
    </row>
    <row r="20" spans="1:239" s="156" customFormat="1" ht="13.2" customHeight="1" thickBot="1" x14ac:dyDescent="0.25">
      <c r="A20" s="198" t="s">
        <v>23</v>
      </c>
      <c r="B20" s="154" t="s">
        <v>89</v>
      </c>
      <c r="C20" s="155"/>
      <c r="D20" s="155">
        <f>D13*0.6</f>
        <v>4909.281172953818</v>
      </c>
      <c r="E20" s="155">
        <f t="shared" ref="E20:AJ20" si="217">IF(E17="","",IF(E24&gt;50,E13*(1-50%),E17))</f>
        <v>4938.7368599915408</v>
      </c>
      <c r="F20" s="155">
        <f t="shared" si="217"/>
        <v>5620.0048773222106</v>
      </c>
      <c r="G20" s="155">
        <f t="shared" si="217"/>
        <v>5644.4445111038058</v>
      </c>
      <c r="H20" s="155">
        <f t="shared" si="217"/>
        <v>5672.2168222192549</v>
      </c>
      <c r="I20" s="155">
        <f t="shared" si="217"/>
        <v>5689.9911013331421</v>
      </c>
      <c r="J20" s="155">
        <f t="shared" si="217"/>
        <v>5704.9881493354842</v>
      </c>
      <c r="K20" s="155">
        <f t="shared" si="217"/>
        <v>5717.7634124485912</v>
      </c>
      <c r="L20" s="155">
        <f t="shared" si="217"/>
        <v>5722.7624284493722</v>
      </c>
      <c r="M20" s="155">
        <f t="shared" si="217"/>
        <v>3431.27</v>
      </c>
      <c r="N20" s="155">
        <f t="shared" si="217"/>
        <v>3436.9190015494864</v>
      </c>
      <c r="O20" s="155">
        <f t="shared" si="217"/>
        <v>3440.5742378462132</v>
      </c>
      <c r="P20" s="155">
        <f t="shared" si="217"/>
        <v>3440.5742378462132</v>
      </c>
      <c r="Q20" s="155">
        <f t="shared" si="217"/>
        <v>3463.8348324617464</v>
      </c>
      <c r="R20" s="155">
        <f t="shared" si="217"/>
        <v>3487.09542707728</v>
      </c>
      <c r="S20" s="155">
        <f t="shared" si="217"/>
        <v>3506.7007853960868</v>
      </c>
      <c r="T20" s="155">
        <f t="shared" si="217"/>
        <v>3512.3497869455737</v>
      </c>
      <c r="U20" s="155">
        <f t="shared" si="217"/>
        <v>3501.0517838466003</v>
      </c>
      <c r="V20" s="155">
        <f t="shared" si="217"/>
        <v>3488.0923097036602</v>
      </c>
      <c r="W20" s="155">
        <f t="shared" si="217"/>
        <v>3488.0923097036602</v>
      </c>
      <c r="X20" s="155">
        <f t="shared" si="217"/>
        <v>3487.7600154948668</v>
      </c>
      <c r="Y20" s="155">
        <f t="shared" si="217"/>
        <v>3498.7257243850472</v>
      </c>
      <c r="Z20" s="155">
        <f t="shared" si="217"/>
        <v>3496.7319591322871</v>
      </c>
      <c r="AA20" s="155">
        <f t="shared" si="217"/>
        <v>3491.747546000387</v>
      </c>
      <c r="AB20" s="155">
        <f t="shared" si="217"/>
        <v>3505.039314352121</v>
      </c>
      <c r="AC20" s="155">
        <f t="shared" si="217"/>
        <v>3519.3279653302343</v>
      </c>
      <c r="AD20" s="155">
        <f t="shared" si="217"/>
        <v>3541.5916773193876</v>
      </c>
      <c r="AE20" s="155">
        <f t="shared" si="217"/>
        <v>3559.5355645942282</v>
      </c>
      <c r="AF20" s="155">
        <f t="shared" si="217"/>
        <v>3580.8023939570016</v>
      </c>
      <c r="AG20" s="155">
        <f t="shared" si="217"/>
        <v>3616.6901685066819</v>
      </c>
      <c r="AH20" s="155">
        <f t="shared" si="217"/>
        <v>3614.6964032539217</v>
      </c>
      <c r="AI20" s="155">
        <f t="shared" si="217"/>
        <v>3626.658994770482</v>
      </c>
      <c r="AJ20" s="155">
        <f t="shared" si="217"/>
        <v>3642.6091167925624</v>
      </c>
      <c r="AK20" s="155">
        <f t="shared" ref="AK20:AX20" si="218">IF(AK17="","",IF(AK24&gt;50,AK13*(1-50%),AK17))</f>
        <v>3656.5654735618828</v>
      </c>
      <c r="AL20" s="155">
        <f t="shared" si="218"/>
        <v>3667.5351699825683</v>
      </c>
      <c r="AM20" s="155">
        <f t="shared" si="218"/>
        <v>3675.1739492543093</v>
      </c>
      <c r="AN20" s="155">
        <f t="shared" si="218"/>
        <v>3702.0897801665697</v>
      </c>
      <c r="AO20" s="155">
        <f t="shared" si="218"/>
        <v>3763.5642087933375</v>
      </c>
      <c r="AP20" s="155">
        <f t="shared" si="218"/>
        <v>3825.0386374201048</v>
      </c>
      <c r="AQ20" s="155">
        <f t="shared" si="218"/>
        <v>3863.2524714313386</v>
      </c>
      <c r="AR20" s="155">
        <f t="shared" si="218"/>
        <v>3820.3579902384708</v>
      </c>
      <c r="AS20" s="155">
        <f t="shared" si="218"/>
        <v>3852.4891125758777</v>
      </c>
      <c r="AT20" s="155">
        <f t="shared" si="218"/>
        <v>3872.2870768443804</v>
      </c>
      <c r="AU20" s="155">
        <f t="shared" si="218"/>
        <v>3903.444528807926</v>
      </c>
      <c r="AV20" s="155">
        <f t="shared" si="218"/>
        <v>3971.1110191062062</v>
      </c>
      <c r="AW20" s="155">
        <f t="shared" si="218"/>
        <v>3980.0399315516424</v>
      </c>
      <c r="AX20" s="155">
        <f t="shared" si="218"/>
        <v>4008.6009291848927</v>
      </c>
      <c r="AY20" s="155">
        <f t="shared" ref="AY20:CS20" si="219">IF(AY17="","",IF(AY24&gt;50,AY13*(1-50%),AY17))</f>
        <v>4043.977619435168</v>
      </c>
      <c r="AZ20" s="155">
        <f t="shared" si="219"/>
        <v>4090.3892405891993</v>
      </c>
      <c r="BA20" s="155">
        <f t="shared" si="219"/>
        <v>4163.0899618374715</v>
      </c>
      <c r="BB20" s="155">
        <f t="shared" si="219"/>
        <v>4232.2205583815876</v>
      </c>
      <c r="BC20" s="155">
        <f t="shared" si="219"/>
        <v>4276.6848387878972</v>
      </c>
      <c r="BD20" s="155">
        <f t="shared" si="219"/>
        <v>4310.1141882904512</v>
      </c>
      <c r="BE20" s="155">
        <f t="shared" si="219"/>
        <v>4328.9384821850927</v>
      </c>
      <c r="BF20" s="155">
        <f t="shared" si="219"/>
        <v>4341.9207538365699</v>
      </c>
      <c r="BG20" s="155">
        <f t="shared" si="219"/>
        <v>4341.9207538365699</v>
      </c>
      <c r="BH20" s="155">
        <f t="shared" si="219"/>
        <v>4394.1743972337654</v>
      </c>
      <c r="BI20" s="155">
        <f t="shared" si="219"/>
        <v>4417.5424862064256</v>
      </c>
      <c r="BJ20" s="155">
        <f t="shared" si="219"/>
        <v>4428.5774171101802</v>
      </c>
      <c r="BK20" s="155">
        <f t="shared" si="219"/>
        <v>4449.3490517525452</v>
      </c>
      <c r="BL20" s="155">
        <f t="shared" si="219"/>
        <v>4469.7961296036219</v>
      </c>
      <c r="BM20" s="155">
        <f t="shared" si="219"/>
        <v>4510.6902853057754</v>
      </c>
      <c r="BN20" s="155">
        <f t="shared" si="219"/>
        <v>4559.6983607901029</v>
      </c>
      <c r="BO20" s="155">
        <f t="shared" si="219"/>
        <v>4591.8294831275089</v>
      </c>
      <c r="BP20" s="155">
        <f t="shared" si="219"/>
        <v>4619.0922535956115</v>
      </c>
      <c r="BQ20" s="155">
        <f t="shared" si="219"/>
        <v>4638.5656610728274</v>
      </c>
      <c r="BR20" s="155">
        <f t="shared" si="219"/>
        <v>4653.4952734720264</v>
      </c>
      <c r="BS20" s="155">
        <f t="shared" si="219"/>
        <v>4662.9074204193466</v>
      </c>
      <c r="BT20" s="155">
        <f t="shared" si="219"/>
        <v>4662.9074204193466</v>
      </c>
      <c r="BU20" s="155">
        <f t="shared" si="219"/>
        <v>4674.2669081143904</v>
      </c>
      <c r="BV20" s="155">
        <f t="shared" si="219"/>
        <v>4668.100329079939</v>
      </c>
      <c r="BW20" s="155">
        <f t="shared" si="219"/>
        <v>4693.917512558517</v>
      </c>
      <c r="BX20" s="155">
        <f t="shared" si="219"/>
        <v>4754.2779007649506</v>
      </c>
      <c r="BY20" s="155">
        <f t="shared" si="219"/>
        <v>4824.3087450345001</v>
      </c>
      <c r="BZ20" s="155">
        <f t="shared" si="219"/>
        <v>4879.0704553514943</v>
      </c>
      <c r="CA20" s="155">
        <f t="shared" si="219"/>
        <v>4904.8018614040584</v>
      </c>
      <c r="CB20" s="155">
        <f t="shared" si="219"/>
        <v>4938.6545400836094</v>
      </c>
      <c r="CC20" s="155">
        <f t="shared" si="219"/>
        <v>4954.4941376998067</v>
      </c>
      <c r="CD20" s="155">
        <f t="shared" si="219"/>
        <v>4959.7740035718734</v>
      </c>
      <c r="CE20" s="155">
        <f t="shared" si="219"/>
        <v>4973.3036598690414</v>
      </c>
      <c r="CF20" s="155">
        <f t="shared" si="219"/>
        <v>5012.0894501352514</v>
      </c>
      <c r="CG20" s="155">
        <f t="shared" si="219"/>
        <v>5028.3549235478358</v>
      </c>
      <c r="CH20" s="155">
        <f t="shared" si="219"/>
        <v>5090.1685612190477</v>
      </c>
      <c r="CI20" s="155" t="e">
        <f t="shared" si="219"/>
        <v>#VALUE!</v>
      </c>
      <c r="CJ20" s="155" t="e">
        <f t="shared" si="219"/>
        <v>#VALUE!</v>
      </c>
      <c r="CK20" s="155" t="e">
        <f t="shared" si="219"/>
        <v>#VALUE!</v>
      </c>
      <c r="CL20" s="155" t="e">
        <f t="shared" si="219"/>
        <v>#VALUE!</v>
      </c>
      <c r="CM20" s="155" t="e">
        <f t="shared" si="219"/>
        <v>#VALUE!</v>
      </c>
      <c r="CN20" s="155" t="e">
        <f t="shared" si="219"/>
        <v>#VALUE!</v>
      </c>
      <c r="CO20" s="155" t="e">
        <f t="shared" si="219"/>
        <v>#VALUE!</v>
      </c>
      <c r="CP20" s="155" t="e">
        <f t="shared" si="219"/>
        <v>#VALUE!</v>
      </c>
      <c r="CQ20" s="155" t="e">
        <f t="shared" si="219"/>
        <v>#VALUE!</v>
      </c>
      <c r="CR20" s="155" t="e">
        <f t="shared" si="219"/>
        <v>#VALUE!</v>
      </c>
      <c r="CS20" s="155" t="e">
        <f t="shared" si="219"/>
        <v>#VALUE!</v>
      </c>
      <c r="CT20" s="155" t="e">
        <f t="shared" ref="CT20:DB20" si="220">IF(CT17="","",IF(CT24&gt;50,CT13*(1-50%),CT17))</f>
        <v>#VALUE!</v>
      </c>
      <c r="CU20" s="155" t="e">
        <f t="shared" si="220"/>
        <v>#VALUE!</v>
      </c>
      <c r="CV20" s="155" t="e">
        <f t="shared" si="220"/>
        <v>#VALUE!</v>
      </c>
      <c r="CW20" s="155" t="e">
        <f t="shared" si="220"/>
        <v>#VALUE!</v>
      </c>
      <c r="CX20" s="155" t="e">
        <f t="shared" si="220"/>
        <v>#VALUE!</v>
      </c>
      <c r="CY20" s="155" t="e">
        <f t="shared" si="220"/>
        <v>#VALUE!</v>
      </c>
      <c r="CZ20" s="155" t="e">
        <f t="shared" si="220"/>
        <v>#VALUE!</v>
      </c>
      <c r="DA20" s="155" t="e">
        <f t="shared" si="220"/>
        <v>#VALUE!</v>
      </c>
      <c r="DB20" s="155" t="e">
        <f t="shared" si="220"/>
        <v>#VALUE!</v>
      </c>
      <c r="GV20" s="157"/>
      <c r="GW20" s="157"/>
      <c r="GX20" s="157"/>
      <c r="GY20" s="157"/>
      <c r="GZ20" s="157"/>
      <c r="HA20" s="157"/>
      <c r="HB20" s="157"/>
      <c r="HC20" s="157"/>
      <c r="HD20" s="157"/>
      <c r="HE20" s="157"/>
      <c r="HF20" s="157"/>
      <c r="HG20" s="157"/>
      <c r="HH20" s="157"/>
      <c r="HI20" s="157"/>
      <c r="HJ20" s="157"/>
      <c r="HK20" s="157"/>
      <c r="HL20" s="157"/>
      <c r="HM20" s="157"/>
      <c r="HN20" s="157"/>
      <c r="HO20" s="157"/>
      <c r="HP20" s="157"/>
      <c r="HQ20" s="157"/>
      <c r="HR20" s="157"/>
      <c r="HS20" s="157"/>
      <c r="HT20" s="157"/>
      <c r="HU20" s="157"/>
      <c r="HV20" s="157"/>
      <c r="HW20" s="157"/>
      <c r="HX20" s="157"/>
      <c r="HY20" s="157"/>
      <c r="HZ20" s="157"/>
      <c r="IA20" s="157"/>
      <c r="IB20" s="157"/>
      <c r="IC20" s="157"/>
      <c r="ID20" s="157"/>
      <c r="IE20" s="157"/>
    </row>
    <row r="21" spans="1:239" ht="5.4" customHeight="1" thickBot="1" x14ac:dyDescent="0.25"/>
    <row r="22" spans="1:239" s="185" customFormat="1" hidden="1" x14ac:dyDescent="0.2">
      <c r="A22" s="183" t="s">
        <v>22</v>
      </c>
      <c r="B22" s="184"/>
      <c r="C22" s="184"/>
      <c r="D22" s="184"/>
      <c r="E22" s="184"/>
      <c r="F22" s="184"/>
      <c r="G22" s="184"/>
      <c r="H22" s="184"/>
      <c r="I22" s="184"/>
      <c r="J22" s="184"/>
      <c r="K22" s="184"/>
      <c r="L22" s="184"/>
      <c r="M22" s="184"/>
      <c r="N22" s="184"/>
      <c r="O22" s="184"/>
      <c r="P22" s="184"/>
      <c r="Q22" s="184"/>
      <c r="R22" s="184"/>
      <c r="S22" s="184"/>
      <c r="T22" s="184"/>
      <c r="U22" s="184"/>
      <c r="V22" s="184"/>
      <c r="W22" s="184"/>
      <c r="X22" s="184"/>
      <c r="Y22" s="184"/>
      <c r="Z22" s="184"/>
      <c r="AA22" s="184"/>
      <c r="AB22" s="184"/>
      <c r="AC22" s="184"/>
      <c r="AD22" s="184"/>
      <c r="AE22" s="184"/>
      <c r="AF22" s="184"/>
      <c r="AG22" s="184"/>
      <c r="AH22" s="184"/>
      <c r="AI22" s="184"/>
      <c r="AJ22" s="184"/>
      <c r="AK22" s="184"/>
      <c r="AL22" s="184"/>
      <c r="AM22" s="184"/>
      <c r="AN22" s="184"/>
      <c r="AO22" s="184"/>
      <c r="AP22" s="184"/>
      <c r="AQ22" s="184"/>
      <c r="AR22" s="184"/>
      <c r="AS22" s="184"/>
      <c r="AT22" s="184"/>
      <c r="AU22" s="184"/>
      <c r="AV22" s="184"/>
      <c r="AW22" s="184"/>
      <c r="AX22" s="184"/>
      <c r="AY22" s="184"/>
      <c r="AZ22" s="184"/>
      <c r="BA22" s="184"/>
      <c r="BB22" s="184"/>
      <c r="BC22" s="184"/>
      <c r="BD22" s="184"/>
      <c r="BE22" s="184"/>
      <c r="BF22" s="184"/>
      <c r="BG22" s="184"/>
      <c r="BH22" s="184"/>
      <c r="BI22" s="184"/>
      <c r="BJ22" s="184"/>
      <c r="BK22" s="184"/>
      <c r="BL22" s="184"/>
      <c r="BM22" s="184"/>
      <c r="BN22" s="184"/>
      <c r="BO22" s="184"/>
      <c r="BP22" s="184"/>
      <c r="BQ22" s="184"/>
      <c r="BR22" s="184"/>
      <c r="BS22" s="184"/>
      <c r="BT22" s="184"/>
      <c r="BU22" s="184"/>
      <c r="BV22" s="184"/>
      <c r="BW22" s="184"/>
      <c r="BX22" s="184"/>
      <c r="BY22" s="184"/>
      <c r="BZ22" s="184"/>
      <c r="CA22" s="184"/>
      <c r="CB22" s="184"/>
      <c r="CC22" s="184"/>
      <c r="CD22" s="184"/>
      <c r="CE22" s="184"/>
      <c r="CF22" s="184"/>
      <c r="CG22" s="184"/>
      <c r="CH22" s="184"/>
      <c r="CI22" s="184"/>
      <c r="CJ22" s="184"/>
      <c r="CK22" s="184"/>
      <c r="CL22" s="184"/>
      <c r="CM22" s="184"/>
      <c r="CN22" s="184"/>
      <c r="CO22" s="184"/>
      <c r="CP22" s="184"/>
      <c r="CQ22" s="184"/>
      <c r="CR22" s="184"/>
      <c r="CS22" s="184"/>
      <c r="CT22" s="184"/>
      <c r="CU22" s="184"/>
      <c r="CV22" s="184"/>
      <c r="CW22" s="184"/>
      <c r="CX22" s="184"/>
      <c r="CY22" s="184"/>
      <c r="CZ22" s="184"/>
      <c r="DA22" s="184"/>
      <c r="DB22" s="184"/>
      <c r="GV22" s="186"/>
      <c r="GW22" s="186"/>
      <c r="GX22" s="186"/>
      <c r="GY22" s="186"/>
      <c r="GZ22" s="186"/>
      <c r="HA22" s="186"/>
      <c r="HB22" s="186"/>
      <c r="HC22" s="186"/>
      <c r="HD22" s="186"/>
      <c r="HE22" s="186"/>
      <c r="HF22" s="186"/>
      <c r="HG22" s="186"/>
      <c r="HH22" s="186"/>
      <c r="HI22" s="186"/>
      <c r="HJ22" s="186"/>
      <c r="HK22" s="186"/>
      <c r="HL22" s="186"/>
      <c r="HM22" s="186"/>
      <c r="HN22" s="186"/>
      <c r="HO22" s="186"/>
      <c r="HP22" s="186"/>
      <c r="HQ22" s="186"/>
      <c r="HR22" s="186"/>
      <c r="HS22" s="186"/>
      <c r="HT22" s="186"/>
      <c r="HU22" s="186"/>
      <c r="HV22" s="186"/>
      <c r="HW22" s="186"/>
      <c r="HX22" s="186"/>
      <c r="HY22" s="186"/>
      <c r="HZ22" s="186"/>
      <c r="IA22" s="186"/>
      <c r="IB22" s="186"/>
      <c r="IC22" s="186"/>
      <c r="ID22" s="186"/>
      <c r="IE22" s="186"/>
    </row>
    <row r="23" spans="1:239" s="202" customFormat="1" hidden="1" x14ac:dyDescent="0.2">
      <c r="A23" s="199" t="s">
        <v>21</v>
      </c>
      <c r="B23" s="200" t="s">
        <v>18</v>
      </c>
      <c r="C23" s="201"/>
      <c r="D23" s="201"/>
      <c r="E23" s="201">
        <f t="shared" ref="E23:AJ23" si="221">IF(E16="","",IF(((1-(E16/E12))*100)&gt;0,(1-(E16/E12))*100,0))</f>
        <v>49.7</v>
      </c>
      <c r="F23" s="201">
        <f t="shared" si="221"/>
        <v>63.173143683273935</v>
      </c>
      <c r="G23" s="201">
        <f t="shared" si="221"/>
        <v>47.796234939793877</v>
      </c>
      <c r="H23" s="201">
        <f t="shared" si="221"/>
        <v>47.683567761878884</v>
      </c>
      <c r="I23" s="201">
        <f t="shared" si="221"/>
        <v>47.519630645582389</v>
      </c>
      <c r="J23" s="201">
        <f t="shared" si="221"/>
        <v>47.551314080772656</v>
      </c>
      <c r="K23" s="201">
        <f t="shared" si="221"/>
        <v>47.468441466166958</v>
      </c>
      <c r="L23" s="201">
        <f t="shared" si="221"/>
        <v>22.639542169649264</v>
      </c>
      <c r="M23" s="201">
        <f t="shared" si="221"/>
        <v>51.737960745916652</v>
      </c>
      <c r="N23" s="201">
        <f t="shared" si="221"/>
        <v>52.60410331343293</v>
      </c>
      <c r="O23" s="201">
        <f t="shared" si="221"/>
        <v>49.813858362869738</v>
      </c>
      <c r="P23" s="201">
        <f t="shared" si="221"/>
        <v>51.393149904215683</v>
      </c>
      <c r="Q23" s="201">
        <f t="shared" si="221"/>
        <v>44.828882467777994</v>
      </c>
      <c r="R23" s="201">
        <f t="shared" si="221"/>
        <v>44.212900270986587</v>
      </c>
      <c r="S23" s="201">
        <f t="shared" si="221"/>
        <v>45.097765274264468</v>
      </c>
      <c r="T23" s="201">
        <f t="shared" si="221"/>
        <v>42.050012060707623</v>
      </c>
      <c r="U23" s="201">
        <f t="shared" si="221"/>
        <v>42.947752189409258</v>
      </c>
      <c r="V23" s="201">
        <f t="shared" si="221"/>
        <v>42.663017867223452</v>
      </c>
      <c r="W23" s="201">
        <f t="shared" si="221"/>
        <v>43.123605449106428</v>
      </c>
      <c r="X23" s="201">
        <f t="shared" si="221"/>
        <v>43.383240094903229</v>
      </c>
      <c r="Y23" s="201">
        <f t="shared" si="221"/>
        <v>43.085812157041339</v>
      </c>
      <c r="Z23" s="201">
        <f t="shared" si="221"/>
        <v>43.853776874466647</v>
      </c>
      <c r="AA23" s="201">
        <f t="shared" si="221"/>
        <v>44.03430268492783</v>
      </c>
      <c r="AB23" s="201">
        <f t="shared" si="221"/>
        <v>44.838416032042915</v>
      </c>
      <c r="AC23" s="201">
        <f t="shared" si="221"/>
        <v>43.94720237893889</v>
      </c>
      <c r="AD23" s="201">
        <f t="shared" si="221"/>
        <v>43.935464848471128</v>
      </c>
      <c r="AE23" s="201">
        <f t="shared" si="221"/>
        <v>44.201233969666077</v>
      </c>
      <c r="AF23" s="201">
        <f t="shared" si="221"/>
        <v>44.312666503804856</v>
      </c>
      <c r="AG23" s="201">
        <f t="shared" si="221"/>
        <v>43.378909317560641</v>
      </c>
      <c r="AH23" s="201">
        <f t="shared" si="221"/>
        <v>45.009286105755649</v>
      </c>
      <c r="AI23" s="201">
        <f t="shared" si="221"/>
        <v>48.978054005763262</v>
      </c>
      <c r="AJ23" s="201">
        <f t="shared" si="221"/>
        <v>52.370613514661237</v>
      </c>
      <c r="AK23" s="201">
        <f t="shared" ref="AK23:AX23" si="222">IF(AK16="","",IF(((1-(AK16/AK12))*100)&gt;0,(1-(AK16/AK12))*100,0))</f>
        <v>52.857646487210133</v>
      </c>
      <c r="AL23" s="201">
        <f t="shared" si="222"/>
        <v>53.844332314363605</v>
      </c>
      <c r="AM23" s="201">
        <f t="shared" si="222"/>
        <v>55.810659893186944</v>
      </c>
      <c r="AN23" s="201">
        <f t="shared" si="222"/>
        <v>54.610019869531953</v>
      </c>
      <c r="AO23" s="201">
        <f t="shared" si="222"/>
        <v>54.703247010900412</v>
      </c>
      <c r="AP23" s="201">
        <f t="shared" si="222"/>
        <v>54.106803991837268</v>
      </c>
      <c r="AQ23" s="201">
        <f t="shared" si="222"/>
        <v>53.173499833455281</v>
      </c>
      <c r="AR23" s="201">
        <f t="shared" si="222"/>
        <v>53.173499833455274</v>
      </c>
      <c r="AS23" s="201">
        <f t="shared" si="222"/>
        <v>53.355656797323626</v>
      </c>
      <c r="AT23" s="201">
        <f t="shared" si="222"/>
        <v>53.582513440778598</v>
      </c>
      <c r="AU23" s="201">
        <f t="shared" si="222"/>
        <v>53.076748203935594</v>
      </c>
      <c r="AV23" s="201">
        <f t="shared" si="222"/>
        <v>57.951408868358186</v>
      </c>
      <c r="AW23" s="201">
        <f t="shared" si="222"/>
        <v>58.094517576649054</v>
      </c>
      <c r="AX23" s="201">
        <f t="shared" si="222"/>
        <v>57.13630134106247</v>
      </c>
      <c r="AY23" s="201">
        <f t="shared" ref="AY23:CS23" si="223">IF(AY16="","",IF(((1-(AY16/AY12))*100)&gt;0,(1-(AY16/AY12))*100,0))</f>
        <v>56.782570972035572</v>
      </c>
      <c r="AZ23" s="201">
        <f t="shared" si="223"/>
        <v>57.277635298704766</v>
      </c>
      <c r="BA23" s="201">
        <f t="shared" si="223"/>
        <v>57.884153277930707</v>
      </c>
      <c r="BB23" s="201">
        <f t="shared" si="223"/>
        <v>57.87022621935084</v>
      </c>
      <c r="BC23" s="201">
        <f t="shared" si="223"/>
        <v>55.388301641131356</v>
      </c>
      <c r="BD23" s="201">
        <f t="shared" si="223"/>
        <v>55.560739010802862</v>
      </c>
      <c r="BE23" s="201">
        <f t="shared" si="223"/>
        <v>52.582868236213933</v>
      </c>
      <c r="BF23" s="201">
        <f t="shared" si="223"/>
        <v>52.449016991799546</v>
      </c>
      <c r="BG23" s="201">
        <f t="shared" si="223"/>
        <v>52.719839407816771</v>
      </c>
      <c r="BH23" s="201">
        <f t="shared" si="223"/>
        <v>49.796604626601791</v>
      </c>
      <c r="BI23" s="201">
        <f t="shared" si="223"/>
        <v>50.334801863493716</v>
      </c>
      <c r="BJ23" s="201">
        <f t="shared" si="223"/>
        <v>50.46868496289563</v>
      </c>
      <c r="BK23" s="201">
        <f t="shared" si="223"/>
        <v>50.69975694418423</v>
      </c>
      <c r="BL23" s="201">
        <f t="shared" si="223"/>
        <v>51.115053681983724</v>
      </c>
      <c r="BM23" s="201">
        <f t="shared" si="223"/>
        <v>51.034146320998474</v>
      </c>
      <c r="BN23" s="201">
        <f t="shared" si="223"/>
        <v>51.525056171519189</v>
      </c>
      <c r="BO23" s="201">
        <f t="shared" si="223"/>
        <v>52.88061341484125</v>
      </c>
      <c r="BP23" s="201">
        <f t="shared" si="223"/>
        <v>53.324375272382611</v>
      </c>
      <c r="BQ23" s="201">
        <f t="shared" si="223"/>
        <v>54.222185596392045</v>
      </c>
      <c r="BR23" s="201">
        <f t="shared" si="223"/>
        <v>54.753458416228021</v>
      </c>
      <c r="BS23" s="201">
        <f t="shared" si="223"/>
        <v>55.486836478542536</v>
      </c>
      <c r="BT23" s="201">
        <f t="shared" si="223"/>
        <v>55.444281552266148</v>
      </c>
      <c r="BU23" s="201">
        <f t="shared" si="223"/>
        <v>56.57784874583551</v>
      </c>
      <c r="BV23" s="201">
        <f t="shared" si="223"/>
        <v>57.135743631634625</v>
      </c>
      <c r="BW23" s="201">
        <f t="shared" si="223"/>
        <v>58.426335309334746</v>
      </c>
      <c r="BX23" s="201">
        <f t="shared" si="223"/>
        <v>58.839272308065283</v>
      </c>
      <c r="BY23" s="201">
        <f t="shared" si="223"/>
        <v>58.590218879261926</v>
      </c>
      <c r="BZ23" s="201">
        <f t="shared" si="223"/>
        <v>58.76149098300322</v>
      </c>
      <c r="CA23" s="201">
        <f t="shared" si="223"/>
        <v>58.939305791414945</v>
      </c>
      <c r="CB23" s="201">
        <f t="shared" si="223"/>
        <v>58.971178161689949</v>
      </c>
      <c r="CC23" s="201">
        <f t="shared" si="223"/>
        <v>59.065903324221267</v>
      </c>
      <c r="CD23" s="201">
        <f t="shared" si="223"/>
        <v>59.123471035036765</v>
      </c>
      <c r="CE23" s="201">
        <f t="shared" si="223"/>
        <v>59.049002786173176</v>
      </c>
      <c r="CF23" s="201">
        <f t="shared" si="223"/>
        <v>59.300624765037632</v>
      </c>
      <c r="CG23" s="201">
        <f t="shared" si="223"/>
        <v>54.873373320448707</v>
      </c>
      <c r="CH23" s="201">
        <f t="shared" si="223"/>
        <v>59.651824686733157</v>
      </c>
      <c r="CI23" s="201" t="e">
        <f t="shared" si="223"/>
        <v>#VALUE!</v>
      </c>
      <c r="CJ23" s="201" t="e">
        <f t="shared" si="223"/>
        <v>#VALUE!</v>
      </c>
      <c r="CK23" s="201" t="e">
        <f t="shared" si="223"/>
        <v>#VALUE!</v>
      </c>
      <c r="CL23" s="201" t="e">
        <f t="shared" si="223"/>
        <v>#VALUE!</v>
      </c>
      <c r="CM23" s="201" t="e">
        <f t="shared" si="223"/>
        <v>#VALUE!</v>
      </c>
      <c r="CN23" s="201" t="e">
        <f t="shared" si="223"/>
        <v>#VALUE!</v>
      </c>
      <c r="CO23" s="201" t="e">
        <f t="shared" si="223"/>
        <v>#VALUE!</v>
      </c>
      <c r="CP23" s="201" t="e">
        <f t="shared" si="223"/>
        <v>#VALUE!</v>
      </c>
      <c r="CQ23" s="201" t="e">
        <f t="shared" si="223"/>
        <v>#VALUE!</v>
      </c>
      <c r="CR23" s="201" t="e">
        <f t="shared" si="223"/>
        <v>#VALUE!</v>
      </c>
      <c r="CS23" s="201" t="e">
        <f t="shared" si="223"/>
        <v>#VALUE!</v>
      </c>
      <c r="CT23" s="201" t="e">
        <f t="shared" ref="CT23:DB23" si="224">IF(CT16="","",IF(((1-(CT16/CT12))*100)&gt;0,(1-(CT16/CT12))*100,0))</f>
        <v>#VALUE!</v>
      </c>
      <c r="CU23" s="201" t="e">
        <f t="shared" si="224"/>
        <v>#VALUE!</v>
      </c>
      <c r="CV23" s="201" t="e">
        <f t="shared" si="224"/>
        <v>#VALUE!</v>
      </c>
      <c r="CW23" s="201" t="e">
        <f t="shared" si="224"/>
        <v>#VALUE!</v>
      </c>
      <c r="CX23" s="201" t="e">
        <f t="shared" si="224"/>
        <v>#VALUE!</v>
      </c>
      <c r="CY23" s="201" t="e">
        <f t="shared" si="224"/>
        <v>#VALUE!</v>
      </c>
      <c r="CZ23" s="201" t="e">
        <f t="shared" si="224"/>
        <v>#VALUE!</v>
      </c>
      <c r="DA23" s="201" t="e">
        <f t="shared" si="224"/>
        <v>#VALUE!</v>
      </c>
      <c r="DB23" s="201" t="e">
        <f t="shared" si="224"/>
        <v>#VALUE!</v>
      </c>
      <c r="GV23" s="203"/>
      <c r="GW23" s="203"/>
      <c r="GX23" s="203"/>
      <c r="GY23" s="203"/>
      <c r="GZ23" s="203"/>
      <c r="HA23" s="203"/>
      <c r="HB23" s="203"/>
      <c r="HC23" s="203"/>
      <c r="HD23" s="203"/>
      <c r="HE23" s="203"/>
      <c r="HF23" s="203"/>
      <c r="HG23" s="203"/>
      <c r="HH23" s="203"/>
      <c r="HI23" s="203"/>
      <c r="HJ23" s="203"/>
      <c r="HK23" s="203"/>
      <c r="HL23" s="203"/>
      <c r="HM23" s="203"/>
      <c r="HN23" s="203"/>
      <c r="HO23" s="203"/>
      <c r="HP23" s="203"/>
      <c r="HQ23" s="203"/>
      <c r="HR23" s="203"/>
      <c r="HS23" s="203"/>
      <c r="HT23" s="203"/>
      <c r="HU23" s="203"/>
      <c r="HV23" s="203"/>
      <c r="HW23" s="203"/>
      <c r="HX23" s="203"/>
      <c r="HY23" s="203"/>
      <c r="HZ23" s="203"/>
      <c r="IA23" s="203"/>
      <c r="IB23" s="203"/>
      <c r="IC23" s="203"/>
      <c r="ID23" s="203"/>
      <c r="IE23" s="203"/>
    </row>
    <row r="24" spans="1:239" s="208" customFormat="1" ht="10.8" hidden="1" thickBot="1" x14ac:dyDescent="0.25">
      <c r="A24" s="204" t="s">
        <v>23</v>
      </c>
      <c r="B24" s="205" t="s">
        <v>18</v>
      </c>
      <c r="C24" s="206"/>
      <c r="D24" s="206"/>
      <c r="E24" s="206">
        <f t="shared" ref="E24:AJ24" si="225">IF(E17="","",IF(((1-(E17/E13))*100)&gt;0,(1-(E17/E13))*100,0))</f>
        <v>39.64</v>
      </c>
      <c r="F24" s="206">
        <f t="shared" si="225"/>
        <v>55.807772419928725</v>
      </c>
      <c r="G24" s="206">
        <f t="shared" si="225"/>
        <v>34.745293674742364</v>
      </c>
      <c r="H24" s="206">
        <f t="shared" si="225"/>
        <v>34.60445970234862</v>
      </c>
      <c r="I24" s="206">
        <f t="shared" si="225"/>
        <v>34.399538306977995</v>
      </c>
      <c r="J24" s="206">
        <f t="shared" si="225"/>
        <v>34.439142600965823</v>
      </c>
      <c r="K24" s="206">
        <f t="shared" si="225"/>
        <v>34.335551832708703</v>
      </c>
      <c r="L24" s="206">
        <f t="shared" si="225"/>
        <v>3.7588154759309211</v>
      </c>
      <c r="M24" s="206">
        <f t="shared" si="225"/>
        <v>42.36095002856802</v>
      </c>
      <c r="N24" s="206">
        <f t="shared" si="225"/>
        <v>43.39972317070049</v>
      </c>
      <c r="O24" s="206">
        <f t="shared" si="225"/>
        <v>39.362918433878811</v>
      </c>
      <c r="P24" s="206">
        <f t="shared" si="225"/>
        <v>41.916912732745494</v>
      </c>
      <c r="Q24" s="206">
        <f t="shared" si="225"/>
        <v>35.117415278124987</v>
      </c>
      <c r="R24" s="206">
        <f t="shared" si="225"/>
        <v>32.710630268993853</v>
      </c>
      <c r="S24" s="206">
        <f t="shared" si="225"/>
        <v>33.92070779788088</v>
      </c>
      <c r="T24" s="206">
        <f t="shared" si="225"/>
        <v>29.573789834840714</v>
      </c>
      <c r="U24" s="206">
        <f t="shared" si="225"/>
        <v>31.861517738350575</v>
      </c>
      <c r="V24" s="206">
        <f t="shared" si="225"/>
        <v>30.949909690665589</v>
      </c>
      <c r="W24" s="206">
        <f t="shared" si="225"/>
        <v>31.417698108867686</v>
      </c>
      <c r="X24" s="206">
        <f t="shared" si="225"/>
        <v>32.355473949463786</v>
      </c>
      <c r="Y24" s="206">
        <f t="shared" si="225"/>
        <v>31.612175555580524</v>
      </c>
      <c r="Z24" s="206">
        <f t="shared" si="225"/>
        <v>32.375382624483152</v>
      </c>
      <c r="AA24" s="206">
        <f t="shared" si="225"/>
        <v>32.332623575616061</v>
      </c>
      <c r="AB24" s="206">
        <f t="shared" si="225"/>
        <v>33.087508864619593</v>
      </c>
      <c r="AC24" s="206">
        <f t="shared" si="225"/>
        <v>32.19233688790807</v>
      </c>
      <c r="AD24" s="206">
        <f t="shared" si="225"/>
        <v>32.44045066668577</v>
      </c>
      <c r="AE24" s="206">
        <f t="shared" si="225"/>
        <v>32.678653440181236</v>
      </c>
      <c r="AF24" s="206">
        <f t="shared" si="225"/>
        <v>32.927592994824671</v>
      </c>
      <c r="AG24" s="206">
        <f t="shared" si="225"/>
        <v>31.745849781770019</v>
      </c>
      <c r="AH24" s="206">
        <f t="shared" si="225"/>
        <v>34.409475798983365</v>
      </c>
      <c r="AI24" s="206">
        <f t="shared" si="225"/>
        <v>38.080142210679767</v>
      </c>
      <c r="AJ24" s="206">
        <f t="shared" si="225"/>
        <v>41.851934220097235</v>
      </c>
      <c r="AK24" s="206">
        <f t="shared" ref="AK24:AX24" si="226">IF(AK17="","",IF(((1-(AK17/AK13))*100)&gt;0,(1-(AK17/AK13))*100,0))</f>
        <v>44.269199356154118</v>
      </c>
      <c r="AL24" s="206">
        <f t="shared" si="226"/>
        <v>46.369510646441235</v>
      </c>
      <c r="AM24" s="206">
        <f t="shared" si="226"/>
        <v>47.307088878690493</v>
      </c>
      <c r="AN24" s="206">
        <f t="shared" si="226"/>
        <v>45.283445718634518</v>
      </c>
      <c r="AO24" s="206">
        <f t="shared" si="226"/>
        <v>47.145037414531728</v>
      </c>
      <c r="AP24" s="206">
        <f t="shared" si="226"/>
        <v>45.537810672775223</v>
      </c>
      <c r="AQ24" s="206">
        <f t="shared" si="226"/>
        <v>45.723616191116811</v>
      </c>
      <c r="AR24" s="206">
        <f t="shared" si="226"/>
        <v>45.723616191116811</v>
      </c>
      <c r="AS24" s="206">
        <f t="shared" si="226"/>
        <v>46.037260728164632</v>
      </c>
      <c r="AT24" s="206">
        <f t="shared" si="226"/>
        <v>46.238426418424602</v>
      </c>
      <c r="AU24" s="206">
        <f t="shared" si="226"/>
        <v>46.475013225441216</v>
      </c>
      <c r="AV24" s="206">
        <f t="shared" si="226"/>
        <v>50.349348140060712</v>
      </c>
      <c r="AW24" s="206">
        <f t="shared" si="226"/>
        <v>49.979816061183833</v>
      </c>
      <c r="AX24" s="206">
        <f t="shared" si="226"/>
        <v>49.360010697720881</v>
      </c>
      <c r="AY24" s="206">
        <f t="shared" ref="AY24:CS24" si="227">IF(AY17="","",IF(((1-(AY17/AY13))*100)&gt;0,(1-(AY17/AY13))*100,0))</f>
        <v>48.866169850058419</v>
      </c>
      <c r="AZ24" s="206">
        <f t="shared" si="227"/>
        <v>49.363681030433192</v>
      </c>
      <c r="BA24" s="206">
        <f t="shared" si="227"/>
        <v>49.87476585095618</v>
      </c>
      <c r="BB24" s="206">
        <f t="shared" si="227"/>
        <v>49.69372115577422</v>
      </c>
      <c r="BC24" s="206">
        <f t="shared" si="227"/>
        <v>46.820266257717925</v>
      </c>
      <c r="BD24" s="206">
        <f t="shared" si="227"/>
        <v>46.955482848485744</v>
      </c>
      <c r="BE24" s="206">
        <f t="shared" si="227"/>
        <v>43.701704562049116</v>
      </c>
      <c r="BF24" s="206">
        <f t="shared" si="227"/>
        <v>43.540135552436318</v>
      </c>
      <c r="BG24" s="206">
        <f t="shared" si="227"/>
        <v>43.358283426895703</v>
      </c>
      <c r="BH24" s="206">
        <f t="shared" si="227"/>
        <v>39.919700114265808</v>
      </c>
      <c r="BI24" s="206">
        <f t="shared" si="227"/>
        <v>40.833464662810336</v>
      </c>
      <c r="BJ24" s="206">
        <f t="shared" si="227"/>
        <v>40.928641348257166</v>
      </c>
      <c r="BK24" s="206">
        <f t="shared" si="227"/>
        <v>40.915986982376552</v>
      </c>
      <c r="BL24" s="206">
        <f t="shared" si="227"/>
        <v>41.479625875854374</v>
      </c>
      <c r="BM24" s="206">
        <f t="shared" si="227"/>
        <v>41.697331192123144</v>
      </c>
      <c r="BN24" s="206">
        <f t="shared" si="227"/>
        <v>42.154913327179081</v>
      </c>
      <c r="BO24" s="206">
        <f t="shared" si="227"/>
        <v>43.921329077314496</v>
      </c>
      <c r="BP24" s="206">
        <f t="shared" si="227"/>
        <v>44.631675622239278</v>
      </c>
      <c r="BQ24" s="206">
        <f t="shared" si="227"/>
        <v>45.30423391554973</v>
      </c>
      <c r="BR24" s="206">
        <f t="shared" si="227"/>
        <v>46.155331950985932</v>
      </c>
      <c r="BS24" s="206">
        <f t="shared" si="227"/>
        <v>46.663025645372116</v>
      </c>
      <c r="BT24" s="206">
        <f t="shared" si="227"/>
        <v>46.551150772081598</v>
      </c>
      <c r="BU24" s="206">
        <f t="shared" si="227"/>
        <v>47.777303685733116</v>
      </c>
      <c r="BV24" s="206">
        <f t="shared" si="227"/>
        <v>48.49300862764521</v>
      </c>
      <c r="BW24" s="206">
        <f t="shared" si="227"/>
        <v>50.140175754933701</v>
      </c>
      <c r="BX24" s="206">
        <f t="shared" si="227"/>
        <v>50.408888779411178</v>
      </c>
      <c r="BY24" s="206">
        <f t="shared" si="227"/>
        <v>50.263271522934758</v>
      </c>
      <c r="BZ24" s="206">
        <f t="shared" si="227"/>
        <v>49.942756544238556</v>
      </c>
      <c r="CA24" s="206">
        <f t="shared" si="227"/>
        <v>49.98273502466688</v>
      </c>
      <c r="CB24" s="206">
        <f t="shared" si="227"/>
        <v>50.015424000513583</v>
      </c>
      <c r="CC24" s="206">
        <f t="shared" si="227"/>
        <v>49.932697163405706</v>
      </c>
      <c r="CD24" s="206">
        <f t="shared" si="227"/>
        <v>49.845131271625206</v>
      </c>
      <c r="CE24" s="206">
        <f t="shared" si="227"/>
        <v>49.865670517942817</v>
      </c>
      <c r="CF24" s="206">
        <f t="shared" si="227"/>
        <v>50.294747582660328</v>
      </c>
      <c r="CG24" s="206">
        <f t="shared" si="227"/>
        <v>44.82828124361712</v>
      </c>
      <c r="CH24" s="206">
        <f t="shared" si="227"/>
        <v>50.515887448557017</v>
      </c>
      <c r="CI24" s="206" t="e">
        <f t="shared" si="227"/>
        <v>#VALUE!</v>
      </c>
      <c r="CJ24" s="206" t="e">
        <f t="shared" si="227"/>
        <v>#VALUE!</v>
      </c>
      <c r="CK24" s="206" t="e">
        <f t="shared" si="227"/>
        <v>#VALUE!</v>
      </c>
      <c r="CL24" s="206" t="e">
        <f t="shared" si="227"/>
        <v>#VALUE!</v>
      </c>
      <c r="CM24" s="206" t="e">
        <f t="shared" si="227"/>
        <v>#VALUE!</v>
      </c>
      <c r="CN24" s="206" t="e">
        <f t="shared" si="227"/>
        <v>#VALUE!</v>
      </c>
      <c r="CO24" s="206" t="e">
        <f t="shared" si="227"/>
        <v>#VALUE!</v>
      </c>
      <c r="CP24" s="206" t="e">
        <f t="shared" si="227"/>
        <v>#VALUE!</v>
      </c>
      <c r="CQ24" s="206" t="e">
        <f t="shared" si="227"/>
        <v>#VALUE!</v>
      </c>
      <c r="CR24" s="206" t="e">
        <f t="shared" si="227"/>
        <v>#VALUE!</v>
      </c>
      <c r="CS24" s="206" t="e">
        <f t="shared" si="227"/>
        <v>#VALUE!</v>
      </c>
      <c r="CT24" s="206" t="e">
        <f t="shared" ref="CT24:DB24" si="228">IF(CT17="","",IF(((1-(CT17/CT13))*100)&gt;0,(1-(CT17/CT13))*100,0))</f>
        <v>#VALUE!</v>
      </c>
      <c r="CU24" s="206" t="e">
        <f t="shared" si="228"/>
        <v>#VALUE!</v>
      </c>
      <c r="CV24" s="206" t="e">
        <f t="shared" si="228"/>
        <v>#VALUE!</v>
      </c>
      <c r="CW24" s="206" t="e">
        <f t="shared" si="228"/>
        <v>#VALUE!</v>
      </c>
      <c r="CX24" s="206" t="e">
        <f t="shared" si="228"/>
        <v>#VALUE!</v>
      </c>
      <c r="CY24" s="206" t="e">
        <f t="shared" si="228"/>
        <v>#VALUE!</v>
      </c>
      <c r="CZ24" s="206" t="e">
        <f t="shared" si="228"/>
        <v>#VALUE!</v>
      </c>
      <c r="DA24" s="206" t="e">
        <f t="shared" si="228"/>
        <v>#VALUE!</v>
      </c>
      <c r="DB24" s="206" t="e">
        <f t="shared" si="228"/>
        <v>#VALUE!</v>
      </c>
      <c r="DC24" s="207"/>
      <c r="DD24" s="207"/>
      <c r="DE24" s="207"/>
      <c r="DF24" s="207"/>
      <c r="DG24" s="207"/>
      <c r="DH24" s="207"/>
      <c r="DI24" s="207"/>
      <c r="DJ24" s="207"/>
      <c r="DK24" s="207"/>
      <c r="DL24" s="207"/>
      <c r="DM24" s="207"/>
      <c r="DN24" s="207"/>
      <c r="DO24" s="207"/>
      <c r="DP24" s="207"/>
      <c r="DQ24" s="207"/>
      <c r="DR24" s="207"/>
      <c r="DS24" s="207"/>
      <c r="DT24" s="207"/>
      <c r="DU24" s="207"/>
      <c r="DV24" s="207"/>
      <c r="DW24" s="207"/>
      <c r="DX24" s="207"/>
      <c r="DY24" s="207"/>
      <c r="DZ24" s="207"/>
      <c r="EA24" s="207"/>
      <c r="EB24" s="207"/>
      <c r="EC24" s="207"/>
      <c r="ED24" s="207"/>
      <c r="EE24" s="207"/>
      <c r="EF24" s="207"/>
      <c r="EG24" s="207"/>
      <c r="EH24" s="207"/>
      <c r="EI24" s="207"/>
      <c r="EJ24" s="207"/>
      <c r="EK24" s="207"/>
      <c r="EL24" s="207"/>
      <c r="EM24" s="207"/>
      <c r="EN24" s="207"/>
      <c r="EO24" s="207"/>
      <c r="EP24" s="207"/>
      <c r="EQ24" s="207"/>
      <c r="ER24" s="207"/>
      <c r="ES24" s="207"/>
      <c r="ET24" s="207"/>
      <c r="EU24" s="207"/>
      <c r="EV24" s="207"/>
      <c r="EW24" s="207"/>
      <c r="EX24" s="207"/>
      <c r="EY24" s="207"/>
      <c r="EZ24" s="207"/>
      <c r="FA24" s="207"/>
      <c r="FB24" s="207"/>
      <c r="FC24" s="207"/>
      <c r="FD24" s="207"/>
      <c r="FE24" s="207"/>
      <c r="FF24" s="207"/>
      <c r="FG24" s="207"/>
      <c r="FH24" s="207"/>
      <c r="FI24" s="207"/>
      <c r="FJ24" s="207"/>
      <c r="FK24" s="207"/>
      <c r="FL24" s="207"/>
      <c r="FM24" s="207"/>
      <c r="FN24" s="207"/>
      <c r="FO24" s="207"/>
      <c r="FP24" s="207"/>
      <c r="FQ24" s="207"/>
      <c r="FR24" s="207"/>
      <c r="FS24" s="207"/>
      <c r="FT24" s="207"/>
      <c r="FU24" s="207"/>
      <c r="FV24" s="207"/>
      <c r="FW24" s="207"/>
      <c r="FX24" s="207"/>
      <c r="FY24" s="207"/>
      <c r="FZ24" s="207"/>
      <c r="GA24" s="207"/>
      <c r="GB24" s="207"/>
      <c r="GC24" s="207"/>
      <c r="GD24" s="207"/>
      <c r="GE24" s="207"/>
      <c r="GF24" s="207"/>
      <c r="GG24" s="207"/>
      <c r="GH24" s="207"/>
      <c r="GI24" s="207"/>
      <c r="GJ24" s="207"/>
      <c r="GK24" s="207"/>
      <c r="GL24" s="207"/>
      <c r="GM24" s="207"/>
      <c r="GN24" s="207"/>
      <c r="GO24" s="207"/>
      <c r="GP24" s="207"/>
      <c r="GQ24" s="207"/>
      <c r="GR24" s="207"/>
      <c r="GS24" s="207"/>
      <c r="GT24" s="207"/>
      <c r="GU24" s="207"/>
    </row>
    <row r="25" spans="1:239" s="161" customFormat="1" x14ac:dyDescent="0.2">
      <c r="A25" s="159" t="s">
        <v>80</v>
      </c>
      <c r="B25" s="160"/>
      <c r="C25" s="160"/>
      <c r="D25" s="160"/>
      <c r="E25" s="160"/>
      <c r="F25" s="160"/>
      <c r="G25" s="160"/>
      <c r="H25" s="160"/>
      <c r="I25" s="160"/>
      <c r="J25" s="160"/>
      <c r="K25" s="160"/>
      <c r="L25" s="160"/>
      <c r="M25" s="160"/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60"/>
      <c r="Y25" s="160"/>
      <c r="Z25" s="160"/>
      <c r="AA25" s="160"/>
      <c r="AB25" s="160"/>
      <c r="AC25" s="160"/>
      <c r="AD25" s="160"/>
      <c r="AE25" s="160"/>
      <c r="AF25" s="160"/>
      <c r="AG25" s="160"/>
      <c r="AH25" s="160"/>
      <c r="AI25" s="160"/>
      <c r="AJ25" s="160"/>
      <c r="AK25" s="160"/>
      <c r="AL25" s="160"/>
      <c r="AM25" s="160"/>
      <c r="AN25" s="160"/>
      <c r="AO25" s="160"/>
      <c r="AP25" s="160"/>
      <c r="AQ25" s="160"/>
      <c r="AR25" s="160"/>
      <c r="AS25" s="160"/>
      <c r="AT25" s="160"/>
      <c r="AU25" s="160"/>
      <c r="AV25" s="160"/>
      <c r="AW25" s="160"/>
      <c r="AX25" s="160"/>
      <c r="AY25" s="160"/>
      <c r="AZ25" s="160"/>
      <c r="BA25" s="160"/>
      <c r="BB25" s="160"/>
      <c r="BC25" s="160"/>
      <c r="BD25" s="160"/>
      <c r="BE25" s="160"/>
      <c r="BF25" s="160"/>
      <c r="BG25" s="160"/>
      <c r="BH25" s="160"/>
      <c r="BI25" s="160"/>
      <c r="BJ25" s="160"/>
      <c r="BK25" s="160"/>
      <c r="BL25" s="160"/>
      <c r="BM25" s="160"/>
      <c r="BN25" s="160"/>
      <c r="BO25" s="160"/>
      <c r="BP25" s="160"/>
      <c r="BQ25" s="160"/>
      <c r="BR25" s="160"/>
      <c r="BS25" s="160"/>
      <c r="BT25" s="160"/>
      <c r="BU25" s="160"/>
      <c r="BV25" s="160"/>
      <c r="BW25" s="160"/>
      <c r="BX25" s="160"/>
      <c r="BY25" s="160"/>
      <c r="BZ25" s="160"/>
      <c r="CA25" s="160"/>
      <c r="CB25" s="160"/>
      <c r="CC25" s="160"/>
      <c r="CD25" s="160"/>
      <c r="CE25" s="160"/>
      <c r="CF25" s="160"/>
      <c r="CG25" s="160"/>
      <c r="CH25" s="160"/>
      <c r="CI25" s="160"/>
      <c r="CJ25" s="160"/>
      <c r="CK25" s="160"/>
      <c r="CL25" s="160"/>
      <c r="CM25" s="160"/>
      <c r="CN25" s="160"/>
      <c r="CO25" s="160"/>
      <c r="CP25" s="160"/>
      <c r="CQ25" s="160"/>
      <c r="CR25" s="160"/>
      <c r="CS25" s="160"/>
      <c r="CT25" s="160"/>
      <c r="CU25" s="160"/>
      <c r="CV25" s="160"/>
      <c r="CW25" s="160"/>
      <c r="CX25" s="160"/>
      <c r="CY25" s="160"/>
      <c r="CZ25" s="160"/>
      <c r="DA25" s="160"/>
      <c r="DB25" s="160"/>
      <c r="GV25" s="162"/>
      <c r="GW25" s="162"/>
      <c r="GX25" s="162"/>
      <c r="GY25" s="162"/>
      <c r="GZ25" s="162"/>
      <c r="HA25" s="162"/>
      <c r="HB25" s="162"/>
      <c r="HC25" s="162"/>
      <c r="HD25" s="162"/>
      <c r="HE25" s="162"/>
      <c r="HF25" s="162"/>
      <c r="HG25" s="162"/>
      <c r="HH25" s="162"/>
      <c r="HI25" s="162"/>
      <c r="HJ25" s="162"/>
      <c r="HK25" s="162"/>
      <c r="HL25" s="162"/>
      <c r="HM25" s="162"/>
      <c r="HN25" s="162"/>
      <c r="HO25" s="162"/>
      <c r="HP25" s="162"/>
      <c r="HQ25" s="162"/>
      <c r="HR25" s="162"/>
      <c r="HS25" s="162"/>
      <c r="HT25" s="162"/>
      <c r="HU25" s="162"/>
      <c r="HV25" s="162"/>
      <c r="HW25" s="162"/>
      <c r="HX25" s="162"/>
      <c r="HY25" s="162"/>
      <c r="HZ25" s="162"/>
      <c r="IA25" s="162"/>
      <c r="IB25" s="162"/>
      <c r="IC25" s="162"/>
      <c r="ID25" s="162"/>
      <c r="IE25" s="162"/>
    </row>
    <row r="26" spans="1:239" s="212" customFormat="1" ht="13.2" customHeight="1" x14ac:dyDescent="0.2">
      <c r="A26" s="209" t="s">
        <v>21</v>
      </c>
      <c r="B26" s="210" t="s">
        <v>18</v>
      </c>
      <c r="C26" s="211"/>
      <c r="D26" s="211">
        <f>(1-D19/D12)*100</f>
        <v>50</v>
      </c>
      <c r="E26" s="211">
        <f t="shared" ref="E26:AJ26" si="229">IF(E23="","",IF(E23&gt;60,(1-(E19/E12))*100,E23))</f>
        <v>49.7</v>
      </c>
      <c r="F26" s="211">
        <f t="shared" si="229"/>
        <v>60</v>
      </c>
      <c r="G26" s="211">
        <f t="shared" si="229"/>
        <v>47.796234939793877</v>
      </c>
      <c r="H26" s="211">
        <f t="shared" si="229"/>
        <v>47.683567761878884</v>
      </c>
      <c r="I26" s="211">
        <f t="shared" si="229"/>
        <v>47.519630645582389</v>
      </c>
      <c r="J26" s="211">
        <f t="shared" si="229"/>
        <v>47.551314080772656</v>
      </c>
      <c r="K26" s="211">
        <f t="shared" si="229"/>
        <v>47.468441466166958</v>
      </c>
      <c r="L26" s="294">
        <f t="shared" si="229"/>
        <v>22.639542169649264</v>
      </c>
      <c r="M26" s="294">
        <f t="shared" si="229"/>
        <v>51.737960745916652</v>
      </c>
      <c r="N26" s="294">
        <f t="shared" si="229"/>
        <v>52.60410331343293</v>
      </c>
      <c r="O26" s="211">
        <f t="shared" si="229"/>
        <v>49.813858362869738</v>
      </c>
      <c r="P26" s="211">
        <f t="shared" si="229"/>
        <v>51.393149904215683</v>
      </c>
      <c r="Q26" s="211">
        <f t="shared" si="229"/>
        <v>44.828882467777994</v>
      </c>
      <c r="R26" s="211">
        <f t="shared" si="229"/>
        <v>44.212900270986587</v>
      </c>
      <c r="S26" s="211">
        <f t="shared" si="229"/>
        <v>45.097765274264468</v>
      </c>
      <c r="T26" s="211">
        <f t="shared" si="229"/>
        <v>42.050012060707623</v>
      </c>
      <c r="U26" s="211">
        <f t="shared" si="229"/>
        <v>42.947752189409258</v>
      </c>
      <c r="V26" s="211">
        <f t="shared" si="229"/>
        <v>42.663017867223452</v>
      </c>
      <c r="W26" s="211">
        <f t="shared" si="229"/>
        <v>43.123605449106428</v>
      </c>
      <c r="X26" s="211">
        <f t="shared" si="229"/>
        <v>43.383240094903229</v>
      </c>
      <c r="Y26" s="211">
        <f t="shared" si="229"/>
        <v>43.085812157041339</v>
      </c>
      <c r="Z26" s="211">
        <f t="shared" si="229"/>
        <v>43.853776874466647</v>
      </c>
      <c r="AA26" s="211">
        <f t="shared" si="229"/>
        <v>44.03430268492783</v>
      </c>
      <c r="AB26" s="211">
        <f t="shared" si="229"/>
        <v>44.838416032042915</v>
      </c>
      <c r="AC26" s="211">
        <f t="shared" si="229"/>
        <v>43.94720237893889</v>
      </c>
      <c r="AD26" s="211">
        <f t="shared" si="229"/>
        <v>43.935464848471128</v>
      </c>
      <c r="AE26" s="211">
        <f t="shared" si="229"/>
        <v>44.201233969666077</v>
      </c>
      <c r="AF26" s="211">
        <f t="shared" si="229"/>
        <v>44.312666503804856</v>
      </c>
      <c r="AG26" s="211">
        <f t="shared" si="229"/>
        <v>43.378909317560641</v>
      </c>
      <c r="AH26" s="211">
        <f t="shared" si="229"/>
        <v>45.009286105755649</v>
      </c>
      <c r="AI26" s="211">
        <f t="shared" si="229"/>
        <v>48.978054005763262</v>
      </c>
      <c r="AJ26" s="211">
        <f t="shared" si="229"/>
        <v>52.370613514661237</v>
      </c>
      <c r="AK26" s="211">
        <f t="shared" ref="AK26:AX26" si="230">IF(AK23="","",IF(AK23&gt;60,(1-(AK19/AK12))*100,AK23))</f>
        <v>52.857646487210133</v>
      </c>
      <c r="AL26" s="211">
        <f t="shared" si="230"/>
        <v>53.844332314363605</v>
      </c>
      <c r="AM26" s="211">
        <f t="shared" si="230"/>
        <v>55.810659893186944</v>
      </c>
      <c r="AN26" s="211">
        <f t="shared" si="230"/>
        <v>54.610019869531953</v>
      </c>
      <c r="AO26" s="211">
        <f t="shared" si="230"/>
        <v>54.703247010900412</v>
      </c>
      <c r="AP26" s="211">
        <f t="shared" si="230"/>
        <v>54.106803991837268</v>
      </c>
      <c r="AQ26" s="211">
        <f t="shared" si="230"/>
        <v>53.173499833455281</v>
      </c>
      <c r="AR26" s="211">
        <f t="shared" si="230"/>
        <v>53.173499833455274</v>
      </c>
      <c r="AS26" s="211">
        <f t="shared" si="230"/>
        <v>53.355656797323626</v>
      </c>
      <c r="AT26" s="211">
        <f t="shared" si="230"/>
        <v>53.582513440778598</v>
      </c>
      <c r="AU26" s="211">
        <f t="shared" si="230"/>
        <v>53.076748203935594</v>
      </c>
      <c r="AV26" s="211">
        <f t="shared" si="230"/>
        <v>57.951408868358186</v>
      </c>
      <c r="AW26" s="211">
        <f t="shared" si="230"/>
        <v>58.094517576649054</v>
      </c>
      <c r="AX26" s="211">
        <f t="shared" si="230"/>
        <v>57.13630134106247</v>
      </c>
      <c r="AY26" s="211">
        <f t="shared" ref="AY26:CS26" si="231">IF(AY23="","",IF(AY23&gt;60,(1-(AY19/AY12))*100,AY23))</f>
        <v>56.782570972035572</v>
      </c>
      <c r="AZ26" s="211">
        <f t="shared" si="231"/>
        <v>57.277635298704766</v>
      </c>
      <c r="BA26" s="211">
        <f t="shared" si="231"/>
        <v>57.884153277930707</v>
      </c>
      <c r="BB26" s="211">
        <f t="shared" si="231"/>
        <v>57.87022621935084</v>
      </c>
      <c r="BC26" s="211">
        <f t="shared" si="231"/>
        <v>55.388301641131356</v>
      </c>
      <c r="BD26" s="211">
        <f t="shared" si="231"/>
        <v>55.560739010802862</v>
      </c>
      <c r="BE26" s="211">
        <f t="shared" si="231"/>
        <v>52.582868236213933</v>
      </c>
      <c r="BF26" s="211">
        <f t="shared" si="231"/>
        <v>52.449016991799546</v>
      </c>
      <c r="BG26" s="211">
        <f t="shared" si="231"/>
        <v>52.719839407816771</v>
      </c>
      <c r="BH26" s="211">
        <f t="shared" si="231"/>
        <v>49.796604626601791</v>
      </c>
      <c r="BI26" s="211">
        <f t="shared" si="231"/>
        <v>50.334801863493716</v>
      </c>
      <c r="BJ26" s="211">
        <f t="shared" si="231"/>
        <v>50.46868496289563</v>
      </c>
      <c r="BK26" s="211">
        <f t="shared" si="231"/>
        <v>50.69975694418423</v>
      </c>
      <c r="BL26" s="211">
        <f t="shared" si="231"/>
        <v>51.115053681983724</v>
      </c>
      <c r="BM26" s="211">
        <f t="shared" si="231"/>
        <v>51.034146320998474</v>
      </c>
      <c r="BN26" s="211">
        <f t="shared" si="231"/>
        <v>51.525056171519189</v>
      </c>
      <c r="BO26" s="211">
        <f t="shared" si="231"/>
        <v>52.88061341484125</v>
      </c>
      <c r="BP26" s="211">
        <f t="shared" si="231"/>
        <v>53.324375272382611</v>
      </c>
      <c r="BQ26" s="211">
        <f t="shared" si="231"/>
        <v>54.222185596392045</v>
      </c>
      <c r="BR26" s="211">
        <f t="shared" si="231"/>
        <v>54.753458416228021</v>
      </c>
      <c r="BS26" s="211">
        <f t="shared" si="231"/>
        <v>55.486836478542536</v>
      </c>
      <c r="BT26" s="211">
        <f t="shared" si="231"/>
        <v>55.444281552266148</v>
      </c>
      <c r="BU26" s="211">
        <f t="shared" si="231"/>
        <v>56.57784874583551</v>
      </c>
      <c r="BV26" s="211">
        <f t="shared" si="231"/>
        <v>57.135743631634625</v>
      </c>
      <c r="BW26" s="211">
        <f t="shared" si="231"/>
        <v>58.426335309334746</v>
      </c>
      <c r="BX26" s="211">
        <f t="shared" si="231"/>
        <v>58.839272308065283</v>
      </c>
      <c r="BY26" s="211">
        <f t="shared" si="231"/>
        <v>58.590218879261926</v>
      </c>
      <c r="BZ26" s="211">
        <f t="shared" si="231"/>
        <v>58.76149098300322</v>
      </c>
      <c r="CA26" s="211">
        <f t="shared" si="231"/>
        <v>58.939305791414945</v>
      </c>
      <c r="CB26" s="211">
        <f t="shared" si="231"/>
        <v>58.971178161689949</v>
      </c>
      <c r="CC26" s="211">
        <f t="shared" si="231"/>
        <v>59.065903324221267</v>
      </c>
      <c r="CD26" s="211">
        <f t="shared" si="231"/>
        <v>59.123471035036765</v>
      </c>
      <c r="CE26" s="211">
        <f t="shared" si="231"/>
        <v>59.049002786173176</v>
      </c>
      <c r="CF26" s="211">
        <f t="shared" si="231"/>
        <v>59.300624765037632</v>
      </c>
      <c r="CG26" s="211">
        <f t="shared" si="231"/>
        <v>54.873373320448707</v>
      </c>
      <c r="CH26" s="211">
        <f t="shared" si="231"/>
        <v>59.651824686733157</v>
      </c>
      <c r="CI26" s="211" t="e">
        <f t="shared" si="231"/>
        <v>#VALUE!</v>
      </c>
      <c r="CJ26" s="211" t="e">
        <f t="shared" si="231"/>
        <v>#VALUE!</v>
      </c>
      <c r="CK26" s="211" t="e">
        <f t="shared" si="231"/>
        <v>#VALUE!</v>
      </c>
      <c r="CL26" s="211" t="e">
        <f t="shared" si="231"/>
        <v>#VALUE!</v>
      </c>
      <c r="CM26" s="211" t="e">
        <f t="shared" si="231"/>
        <v>#VALUE!</v>
      </c>
      <c r="CN26" s="211" t="e">
        <f t="shared" si="231"/>
        <v>#VALUE!</v>
      </c>
      <c r="CO26" s="211" t="e">
        <f t="shared" si="231"/>
        <v>#VALUE!</v>
      </c>
      <c r="CP26" s="211" t="e">
        <f t="shared" si="231"/>
        <v>#VALUE!</v>
      </c>
      <c r="CQ26" s="211" t="e">
        <f t="shared" si="231"/>
        <v>#VALUE!</v>
      </c>
      <c r="CR26" s="211" t="e">
        <f t="shared" si="231"/>
        <v>#VALUE!</v>
      </c>
      <c r="CS26" s="211" t="e">
        <f t="shared" si="231"/>
        <v>#VALUE!</v>
      </c>
      <c r="CT26" s="211" t="e">
        <f t="shared" ref="CT26:DB26" si="232">IF(CT23="","",IF(CT23&gt;60,(1-(CT19/CT12))*100,CT23))</f>
        <v>#VALUE!</v>
      </c>
      <c r="CU26" s="211" t="e">
        <f t="shared" si="232"/>
        <v>#VALUE!</v>
      </c>
      <c r="CV26" s="211" t="e">
        <f t="shared" si="232"/>
        <v>#VALUE!</v>
      </c>
      <c r="CW26" s="211" t="e">
        <f t="shared" si="232"/>
        <v>#VALUE!</v>
      </c>
      <c r="CX26" s="211" t="e">
        <f t="shared" si="232"/>
        <v>#VALUE!</v>
      </c>
      <c r="CY26" s="211" t="e">
        <f t="shared" si="232"/>
        <v>#VALUE!</v>
      </c>
      <c r="CZ26" s="211" t="e">
        <f t="shared" si="232"/>
        <v>#VALUE!</v>
      </c>
      <c r="DA26" s="211" t="e">
        <f t="shared" si="232"/>
        <v>#VALUE!</v>
      </c>
      <c r="DB26" s="211" t="e">
        <f t="shared" si="232"/>
        <v>#VALUE!</v>
      </c>
      <c r="GV26" s="213"/>
      <c r="GW26" s="213"/>
      <c r="GX26" s="213"/>
      <c r="GY26" s="213"/>
      <c r="GZ26" s="213"/>
      <c r="HA26" s="213"/>
      <c r="HB26" s="213"/>
      <c r="HC26" s="213"/>
      <c r="HD26" s="213"/>
      <c r="HE26" s="213"/>
      <c r="HF26" s="213"/>
      <c r="HG26" s="213"/>
      <c r="HH26" s="213"/>
      <c r="HI26" s="213"/>
      <c r="HJ26" s="213"/>
      <c r="HK26" s="213"/>
      <c r="HL26" s="213"/>
      <c r="HM26" s="213"/>
      <c r="HN26" s="213"/>
      <c r="HO26" s="213"/>
      <c r="HP26" s="213"/>
      <c r="HQ26" s="213"/>
      <c r="HR26" s="213"/>
      <c r="HS26" s="213"/>
      <c r="HT26" s="213"/>
      <c r="HU26" s="213"/>
      <c r="HV26" s="213"/>
      <c r="HW26" s="213"/>
      <c r="HX26" s="213"/>
      <c r="HY26" s="213"/>
      <c r="HZ26" s="213"/>
      <c r="IA26" s="213"/>
      <c r="IB26" s="213"/>
      <c r="IC26" s="213"/>
      <c r="ID26" s="213"/>
      <c r="IE26" s="213"/>
    </row>
    <row r="27" spans="1:239" s="218" customFormat="1" ht="13.2" customHeight="1" thickBot="1" x14ac:dyDescent="0.25">
      <c r="A27" s="214" t="s">
        <v>23</v>
      </c>
      <c r="B27" s="215" t="s">
        <v>18</v>
      </c>
      <c r="C27" s="216"/>
      <c r="D27" s="216">
        <f>(1-D20/D13)*100</f>
        <v>40</v>
      </c>
      <c r="E27" s="216">
        <f t="shared" ref="E27:AJ27" si="233">IF(E24="","",IF(E24&gt;50,(1-(E20/E13))*100,E24))</f>
        <v>39.64</v>
      </c>
      <c r="F27" s="216">
        <f t="shared" si="233"/>
        <v>50</v>
      </c>
      <c r="G27" s="216">
        <f t="shared" si="233"/>
        <v>34.745293674742364</v>
      </c>
      <c r="H27" s="216">
        <f t="shared" si="233"/>
        <v>34.60445970234862</v>
      </c>
      <c r="I27" s="216">
        <f t="shared" si="233"/>
        <v>34.399538306977995</v>
      </c>
      <c r="J27" s="216">
        <f t="shared" si="233"/>
        <v>34.439142600965823</v>
      </c>
      <c r="K27" s="216">
        <f t="shared" si="233"/>
        <v>34.335551832708703</v>
      </c>
      <c r="L27" s="295">
        <f t="shared" si="233"/>
        <v>3.7588154759309211</v>
      </c>
      <c r="M27" s="295">
        <f t="shared" si="233"/>
        <v>42.36095002856802</v>
      </c>
      <c r="N27" s="295">
        <f t="shared" si="233"/>
        <v>43.39972317070049</v>
      </c>
      <c r="O27" s="216">
        <f t="shared" si="233"/>
        <v>39.362918433878811</v>
      </c>
      <c r="P27" s="216">
        <f t="shared" si="233"/>
        <v>41.916912732745494</v>
      </c>
      <c r="Q27" s="216">
        <f t="shared" si="233"/>
        <v>35.117415278124987</v>
      </c>
      <c r="R27" s="216">
        <f t="shared" si="233"/>
        <v>32.710630268993853</v>
      </c>
      <c r="S27" s="216">
        <f t="shared" si="233"/>
        <v>33.92070779788088</v>
      </c>
      <c r="T27" s="216">
        <f t="shared" si="233"/>
        <v>29.573789834840714</v>
      </c>
      <c r="U27" s="216">
        <f t="shared" si="233"/>
        <v>31.861517738350575</v>
      </c>
      <c r="V27" s="216">
        <f t="shared" si="233"/>
        <v>30.949909690665589</v>
      </c>
      <c r="W27" s="216">
        <f t="shared" si="233"/>
        <v>31.417698108867686</v>
      </c>
      <c r="X27" s="216">
        <f t="shared" si="233"/>
        <v>32.355473949463786</v>
      </c>
      <c r="Y27" s="216">
        <f t="shared" si="233"/>
        <v>31.612175555580524</v>
      </c>
      <c r="Z27" s="216">
        <f t="shared" si="233"/>
        <v>32.375382624483152</v>
      </c>
      <c r="AA27" s="216">
        <f t="shared" si="233"/>
        <v>32.332623575616061</v>
      </c>
      <c r="AB27" s="216">
        <f t="shared" si="233"/>
        <v>33.087508864619593</v>
      </c>
      <c r="AC27" s="216">
        <f t="shared" si="233"/>
        <v>32.19233688790807</v>
      </c>
      <c r="AD27" s="216">
        <f t="shared" si="233"/>
        <v>32.44045066668577</v>
      </c>
      <c r="AE27" s="216">
        <f t="shared" si="233"/>
        <v>32.678653440181236</v>
      </c>
      <c r="AF27" s="216">
        <f t="shared" si="233"/>
        <v>32.927592994824671</v>
      </c>
      <c r="AG27" s="216">
        <f t="shared" si="233"/>
        <v>31.745849781770019</v>
      </c>
      <c r="AH27" s="216">
        <f t="shared" si="233"/>
        <v>34.409475798983365</v>
      </c>
      <c r="AI27" s="216">
        <f t="shared" si="233"/>
        <v>38.080142210679767</v>
      </c>
      <c r="AJ27" s="216">
        <f t="shared" si="233"/>
        <v>41.851934220097235</v>
      </c>
      <c r="AK27" s="216">
        <f t="shared" ref="AK27:AX27" si="234">IF(AK24="","",IF(AK24&gt;50,(1-(AK20/AK13))*100,AK24))</f>
        <v>44.269199356154118</v>
      </c>
      <c r="AL27" s="216">
        <f t="shared" si="234"/>
        <v>46.369510646441235</v>
      </c>
      <c r="AM27" s="216">
        <f t="shared" si="234"/>
        <v>47.307088878690493</v>
      </c>
      <c r="AN27" s="216">
        <f t="shared" si="234"/>
        <v>45.283445718634518</v>
      </c>
      <c r="AO27" s="216">
        <f t="shared" si="234"/>
        <v>47.145037414531728</v>
      </c>
      <c r="AP27" s="216">
        <f t="shared" si="234"/>
        <v>45.537810672775223</v>
      </c>
      <c r="AQ27" s="216">
        <f t="shared" si="234"/>
        <v>45.723616191116811</v>
      </c>
      <c r="AR27" s="216">
        <f t="shared" si="234"/>
        <v>45.723616191116811</v>
      </c>
      <c r="AS27" s="216">
        <f t="shared" si="234"/>
        <v>46.037260728164632</v>
      </c>
      <c r="AT27" s="216">
        <f t="shared" si="234"/>
        <v>46.238426418424602</v>
      </c>
      <c r="AU27" s="216">
        <f t="shared" si="234"/>
        <v>46.475013225441216</v>
      </c>
      <c r="AV27" s="216">
        <f t="shared" si="234"/>
        <v>50</v>
      </c>
      <c r="AW27" s="216">
        <f t="shared" si="234"/>
        <v>49.979816061183833</v>
      </c>
      <c r="AX27" s="216">
        <f t="shared" si="234"/>
        <v>49.360010697720881</v>
      </c>
      <c r="AY27" s="216">
        <f t="shared" ref="AY27:CS27" si="235">IF(AY24="","",IF(AY24&gt;50,(1-(AY20/AY13))*100,AY24))</f>
        <v>48.866169850058419</v>
      </c>
      <c r="AZ27" s="216">
        <f t="shared" si="235"/>
        <v>49.363681030433192</v>
      </c>
      <c r="BA27" s="216">
        <f t="shared" si="235"/>
        <v>49.87476585095618</v>
      </c>
      <c r="BB27" s="216">
        <f t="shared" si="235"/>
        <v>49.69372115577422</v>
      </c>
      <c r="BC27" s="216">
        <f t="shared" si="235"/>
        <v>46.820266257717925</v>
      </c>
      <c r="BD27" s="216">
        <f t="shared" si="235"/>
        <v>46.955482848485744</v>
      </c>
      <c r="BE27" s="216">
        <f t="shared" si="235"/>
        <v>43.701704562049116</v>
      </c>
      <c r="BF27" s="216">
        <f t="shared" si="235"/>
        <v>43.540135552436318</v>
      </c>
      <c r="BG27" s="216">
        <f t="shared" si="235"/>
        <v>43.358283426895703</v>
      </c>
      <c r="BH27" s="216">
        <f t="shared" si="235"/>
        <v>39.919700114265808</v>
      </c>
      <c r="BI27" s="216">
        <f t="shared" si="235"/>
        <v>40.833464662810336</v>
      </c>
      <c r="BJ27" s="216">
        <f t="shared" si="235"/>
        <v>40.928641348257166</v>
      </c>
      <c r="BK27" s="216">
        <f t="shared" si="235"/>
        <v>40.915986982376552</v>
      </c>
      <c r="BL27" s="216">
        <f t="shared" si="235"/>
        <v>41.479625875854374</v>
      </c>
      <c r="BM27" s="216">
        <f t="shared" si="235"/>
        <v>41.697331192123144</v>
      </c>
      <c r="BN27" s="216">
        <f t="shared" si="235"/>
        <v>42.154913327179081</v>
      </c>
      <c r="BO27" s="216">
        <f t="shared" si="235"/>
        <v>43.921329077314496</v>
      </c>
      <c r="BP27" s="216">
        <f t="shared" si="235"/>
        <v>44.631675622239278</v>
      </c>
      <c r="BQ27" s="216">
        <f t="shared" si="235"/>
        <v>45.30423391554973</v>
      </c>
      <c r="BR27" s="216">
        <f t="shared" si="235"/>
        <v>46.155331950985932</v>
      </c>
      <c r="BS27" s="216">
        <f t="shared" si="235"/>
        <v>46.663025645372116</v>
      </c>
      <c r="BT27" s="216">
        <f t="shared" si="235"/>
        <v>46.551150772081598</v>
      </c>
      <c r="BU27" s="216">
        <f t="shared" si="235"/>
        <v>47.777303685733116</v>
      </c>
      <c r="BV27" s="216">
        <f t="shared" si="235"/>
        <v>48.49300862764521</v>
      </c>
      <c r="BW27" s="216">
        <f t="shared" si="235"/>
        <v>50</v>
      </c>
      <c r="BX27" s="216">
        <f t="shared" si="235"/>
        <v>50</v>
      </c>
      <c r="BY27" s="216">
        <f t="shared" si="235"/>
        <v>50</v>
      </c>
      <c r="BZ27" s="216">
        <f t="shared" si="235"/>
        <v>49.942756544238556</v>
      </c>
      <c r="CA27" s="216">
        <f t="shared" si="235"/>
        <v>49.98273502466688</v>
      </c>
      <c r="CB27" s="216">
        <f t="shared" si="235"/>
        <v>50</v>
      </c>
      <c r="CC27" s="216">
        <f t="shared" si="235"/>
        <v>49.932697163405706</v>
      </c>
      <c r="CD27" s="216">
        <f t="shared" si="235"/>
        <v>49.845131271625206</v>
      </c>
      <c r="CE27" s="216">
        <f t="shared" si="235"/>
        <v>49.865670517942817</v>
      </c>
      <c r="CF27" s="216">
        <f t="shared" si="235"/>
        <v>50</v>
      </c>
      <c r="CG27" s="216">
        <f t="shared" si="235"/>
        <v>44.82828124361712</v>
      </c>
      <c r="CH27" s="216">
        <f t="shared" si="235"/>
        <v>50</v>
      </c>
      <c r="CI27" s="216" t="e">
        <f t="shared" si="235"/>
        <v>#VALUE!</v>
      </c>
      <c r="CJ27" s="216" t="e">
        <f t="shared" si="235"/>
        <v>#VALUE!</v>
      </c>
      <c r="CK27" s="216" t="e">
        <f t="shared" si="235"/>
        <v>#VALUE!</v>
      </c>
      <c r="CL27" s="216" t="e">
        <f t="shared" si="235"/>
        <v>#VALUE!</v>
      </c>
      <c r="CM27" s="216" t="e">
        <f t="shared" si="235"/>
        <v>#VALUE!</v>
      </c>
      <c r="CN27" s="216" t="e">
        <f t="shared" si="235"/>
        <v>#VALUE!</v>
      </c>
      <c r="CO27" s="216" t="e">
        <f t="shared" si="235"/>
        <v>#VALUE!</v>
      </c>
      <c r="CP27" s="216" t="e">
        <f t="shared" si="235"/>
        <v>#VALUE!</v>
      </c>
      <c r="CQ27" s="216" t="e">
        <f t="shared" si="235"/>
        <v>#VALUE!</v>
      </c>
      <c r="CR27" s="216" t="e">
        <f t="shared" si="235"/>
        <v>#VALUE!</v>
      </c>
      <c r="CS27" s="216" t="e">
        <f t="shared" si="235"/>
        <v>#VALUE!</v>
      </c>
      <c r="CT27" s="216" t="e">
        <f t="shared" ref="CT27:DB27" si="236">IF(CT24="","",IF(CT24&gt;50,(1-(CT20/CT13))*100,CT24))</f>
        <v>#VALUE!</v>
      </c>
      <c r="CU27" s="216" t="e">
        <f t="shared" si="236"/>
        <v>#VALUE!</v>
      </c>
      <c r="CV27" s="216" t="e">
        <f t="shared" si="236"/>
        <v>#VALUE!</v>
      </c>
      <c r="CW27" s="216" t="e">
        <f t="shared" si="236"/>
        <v>#VALUE!</v>
      </c>
      <c r="CX27" s="216" t="e">
        <f t="shared" si="236"/>
        <v>#VALUE!</v>
      </c>
      <c r="CY27" s="216" t="e">
        <f t="shared" si="236"/>
        <v>#VALUE!</v>
      </c>
      <c r="CZ27" s="216" t="e">
        <f t="shared" si="236"/>
        <v>#VALUE!</v>
      </c>
      <c r="DA27" s="216" t="e">
        <f t="shared" si="236"/>
        <v>#VALUE!</v>
      </c>
      <c r="DB27" s="216" t="e">
        <f t="shared" si="236"/>
        <v>#VALUE!</v>
      </c>
      <c r="DC27" s="217"/>
      <c r="DD27" s="217"/>
      <c r="DE27" s="217"/>
      <c r="DF27" s="217"/>
      <c r="DG27" s="217"/>
      <c r="DH27" s="217"/>
      <c r="DI27" s="217"/>
      <c r="DJ27" s="217"/>
      <c r="DK27" s="217"/>
      <c r="DL27" s="217"/>
      <c r="DM27" s="217"/>
      <c r="DN27" s="217"/>
      <c r="DO27" s="217"/>
      <c r="DP27" s="217"/>
      <c r="DQ27" s="217"/>
      <c r="DR27" s="217"/>
      <c r="DS27" s="217"/>
      <c r="DT27" s="217"/>
      <c r="DU27" s="217"/>
      <c r="DV27" s="217"/>
      <c r="DW27" s="217"/>
      <c r="DX27" s="217"/>
      <c r="DY27" s="217"/>
      <c r="DZ27" s="217"/>
      <c r="EA27" s="217"/>
      <c r="EB27" s="217"/>
      <c r="EC27" s="217"/>
      <c r="ED27" s="217"/>
      <c r="EE27" s="217"/>
      <c r="EF27" s="217"/>
      <c r="EG27" s="217"/>
      <c r="EH27" s="217"/>
      <c r="EI27" s="217"/>
      <c r="EJ27" s="217"/>
      <c r="EK27" s="217"/>
      <c r="EL27" s="217"/>
      <c r="EM27" s="217"/>
      <c r="EN27" s="217"/>
      <c r="EO27" s="217"/>
      <c r="EP27" s="217"/>
      <c r="EQ27" s="217"/>
      <c r="ER27" s="217"/>
      <c r="ES27" s="217"/>
      <c r="ET27" s="217"/>
      <c r="EU27" s="217"/>
      <c r="EV27" s="217"/>
      <c r="EW27" s="217"/>
      <c r="EX27" s="217"/>
      <c r="EY27" s="217"/>
      <c r="EZ27" s="217"/>
      <c r="FA27" s="217"/>
      <c r="FB27" s="217"/>
      <c r="FC27" s="217"/>
      <c r="FD27" s="217"/>
      <c r="FE27" s="217"/>
      <c r="FF27" s="217"/>
      <c r="FG27" s="217"/>
      <c r="FH27" s="217"/>
      <c r="FI27" s="217"/>
      <c r="FJ27" s="217"/>
      <c r="FK27" s="217"/>
      <c r="FL27" s="217"/>
      <c r="FM27" s="217"/>
      <c r="FN27" s="217"/>
      <c r="FO27" s="217"/>
      <c r="FP27" s="217"/>
      <c r="FQ27" s="217"/>
      <c r="FR27" s="217"/>
      <c r="FS27" s="217"/>
      <c r="FT27" s="217"/>
      <c r="FU27" s="217"/>
      <c r="FV27" s="217"/>
      <c r="FW27" s="217"/>
      <c r="FX27" s="217"/>
      <c r="FY27" s="217"/>
      <c r="FZ27" s="217"/>
      <c r="GA27" s="217"/>
      <c r="GB27" s="217"/>
      <c r="GC27" s="217"/>
      <c r="GD27" s="217"/>
      <c r="GE27" s="217"/>
      <c r="GF27" s="217"/>
      <c r="GG27" s="217"/>
      <c r="GH27" s="217"/>
      <c r="GI27" s="217"/>
      <c r="GJ27" s="217"/>
      <c r="GK27" s="217"/>
      <c r="GL27" s="217"/>
      <c r="GM27" s="217"/>
      <c r="GN27" s="217"/>
      <c r="GO27" s="217"/>
      <c r="GP27" s="217"/>
      <c r="GQ27" s="217"/>
      <c r="GR27" s="217"/>
      <c r="GS27" s="217"/>
      <c r="GT27" s="217"/>
      <c r="GU27" s="217"/>
    </row>
    <row r="28" spans="1:239" s="161" customFormat="1" ht="11.4" x14ac:dyDescent="0.2">
      <c r="A28" s="159" t="s">
        <v>91</v>
      </c>
      <c r="B28" s="160"/>
      <c r="C28" s="160"/>
      <c r="D28" s="160"/>
      <c r="E28" s="160"/>
      <c r="F28" s="160"/>
      <c r="G28" s="160"/>
      <c r="H28" s="160"/>
      <c r="I28" s="160"/>
      <c r="J28" s="160"/>
      <c r="K28" s="160"/>
      <c r="L28" s="160"/>
      <c r="M28" s="160"/>
      <c r="N28" s="160"/>
      <c r="O28" s="160"/>
      <c r="P28" s="160"/>
      <c r="Q28" s="160"/>
      <c r="R28" s="160"/>
      <c r="S28" s="160"/>
      <c r="T28" s="160"/>
      <c r="U28" s="160"/>
      <c r="V28" s="160"/>
      <c r="W28" s="160"/>
      <c r="X28" s="160"/>
      <c r="Y28" s="160"/>
      <c r="Z28" s="160"/>
      <c r="AA28" s="160"/>
      <c r="AB28" s="160"/>
      <c r="AC28" s="160"/>
      <c r="AD28" s="160"/>
      <c r="AE28" s="160"/>
      <c r="AF28" s="160"/>
      <c r="AG28" s="160"/>
      <c r="AH28" s="160"/>
      <c r="AI28" s="160"/>
      <c r="AJ28" s="160"/>
      <c r="AK28" s="160"/>
      <c r="AL28" s="160"/>
      <c r="AM28" s="160"/>
      <c r="AN28" s="160"/>
      <c r="AO28" s="160"/>
      <c r="AP28" s="160"/>
      <c r="AQ28" s="160"/>
      <c r="AR28" s="160"/>
      <c r="AS28" s="160"/>
      <c r="AT28" s="160"/>
      <c r="AU28" s="160"/>
      <c r="AV28" s="160"/>
      <c r="AW28" s="160"/>
      <c r="AX28" s="160"/>
      <c r="AY28" s="160"/>
      <c r="AZ28" s="160"/>
      <c r="BA28" s="160"/>
      <c r="BB28" s="160"/>
      <c r="BC28" s="160"/>
      <c r="BD28" s="160"/>
      <c r="BE28" s="160"/>
      <c r="BF28" s="160"/>
      <c r="BG28" s="160"/>
      <c r="BH28" s="160"/>
      <c r="BI28" s="160"/>
      <c r="BJ28" s="160"/>
      <c r="BK28" s="160"/>
      <c r="BL28" s="160"/>
      <c r="BM28" s="160"/>
      <c r="BN28" s="160"/>
      <c r="BO28" s="160"/>
      <c r="BP28" s="160"/>
      <c r="BQ28" s="160"/>
      <c r="BR28" s="160"/>
      <c r="BS28" s="160"/>
      <c r="BT28" s="160"/>
      <c r="BU28" s="160"/>
      <c r="BV28" s="160"/>
      <c r="BW28" s="160"/>
      <c r="BX28" s="160"/>
      <c r="BY28" s="160"/>
      <c r="BZ28" s="160"/>
      <c r="CA28" s="160"/>
      <c r="CB28" s="160"/>
      <c r="CC28" s="160"/>
      <c r="CD28" s="160"/>
      <c r="CE28" s="160"/>
      <c r="CF28" s="160"/>
      <c r="CG28" s="160"/>
      <c r="CH28" s="160"/>
      <c r="CI28" s="160"/>
      <c r="CJ28" s="160"/>
      <c r="CK28" s="160"/>
      <c r="CL28" s="160"/>
      <c r="CM28" s="160"/>
      <c r="CN28" s="160"/>
      <c r="CO28" s="160"/>
      <c r="CP28" s="160"/>
      <c r="CQ28" s="160"/>
      <c r="CR28" s="160"/>
      <c r="CS28" s="160"/>
      <c r="CT28" s="160"/>
      <c r="CU28" s="160"/>
      <c r="CV28" s="160"/>
      <c r="CW28" s="160"/>
      <c r="CX28" s="160"/>
      <c r="CY28" s="160"/>
      <c r="CZ28" s="160"/>
      <c r="DA28" s="160"/>
      <c r="DB28" s="160"/>
      <c r="GV28" s="162"/>
      <c r="GW28" s="162"/>
      <c r="GX28" s="162"/>
      <c r="GY28" s="162"/>
      <c r="GZ28" s="162"/>
      <c r="HA28" s="162"/>
      <c r="HB28" s="162"/>
      <c r="HC28" s="162"/>
      <c r="HD28" s="162"/>
      <c r="HE28" s="162"/>
      <c r="HF28" s="162"/>
      <c r="HG28" s="162"/>
      <c r="HH28" s="162"/>
      <c r="HI28" s="162"/>
      <c r="HJ28" s="162"/>
      <c r="HK28" s="162"/>
      <c r="HL28" s="162"/>
      <c r="HM28" s="162"/>
      <c r="HN28" s="162"/>
      <c r="HO28" s="162"/>
      <c r="HP28" s="162"/>
      <c r="HQ28" s="162"/>
      <c r="HR28" s="162"/>
      <c r="HS28" s="162"/>
      <c r="HT28" s="162"/>
      <c r="HU28" s="162"/>
      <c r="HV28" s="162"/>
      <c r="HW28" s="162"/>
      <c r="HX28" s="162"/>
      <c r="HY28" s="162"/>
      <c r="HZ28" s="162"/>
      <c r="IA28" s="162"/>
      <c r="IB28" s="162"/>
      <c r="IC28" s="162"/>
      <c r="ID28" s="162"/>
      <c r="IE28" s="162"/>
    </row>
    <row r="29" spans="1:239" ht="13.2" customHeight="1" x14ac:dyDescent="0.2">
      <c r="A29" s="219" t="s">
        <v>21</v>
      </c>
      <c r="C29" s="147"/>
      <c r="D29" s="147">
        <f t="shared" ref="D29:AI29" si="237">D12-D19</f>
        <v>4091.0676441281817</v>
      </c>
      <c r="E29" s="147">
        <f t="shared" si="237"/>
        <v>4066.5212382634127</v>
      </c>
      <c r="F29" s="147">
        <f t="shared" si="237"/>
        <v>6744.0058527866522</v>
      </c>
      <c r="G29" s="147">
        <f t="shared" si="237"/>
        <v>4134.3101693329445</v>
      </c>
      <c r="H29" s="147">
        <f t="shared" si="237"/>
        <v>4135.9324194172141</v>
      </c>
      <c r="I29" s="147">
        <f t="shared" si="237"/>
        <v>4121.7129961261044</v>
      </c>
      <c r="J29" s="147">
        <f t="shared" si="237"/>
        <v>4137.8300113587893</v>
      </c>
      <c r="K29" s="147">
        <f t="shared" si="237"/>
        <v>4133.3373756486253</v>
      </c>
      <c r="L29" s="147">
        <f t="shared" si="237"/>
        <v>1339.8133874531813</v>
      </c>
      <c r="M29" s="147">
        <f t="shared" si="237"/>
        <v>3065.328565965016</v>
      </c>
      <c r="N29" s="147">
        <f t="shared" si="237"/>
        <v>3178.8254099226883</v>
      </c>
      <c r="O29" s="147">
        <f t="shared" si="237"/>
        <v>2845.8749149044734</v>
      </c>
      <c r="P29" s="147">
        <f t="shared" si="237"/>
        <v>3031.4973463746001</v>
      </c>
      <c r="Q29" s="147">
        <f t="shared" si="237"/>
        <v>2345.4263907931913</v>
      </c>
      <c r="R29" s="147">
        <f t="shared" si="237"/>
        <v>2303.019175239916</v>
      </c>
      <c r="S29" s="147">
        <f t="shared" si="237"/>
        <v>2400.3922232333011</v>
      </c>
      <c r="T29" s="147">
        <f t="shared" si="237"/>
        <v>2123.8754034186572</v>
      </c>
      <c r="U29" s="147">
        <f t="shared" si="237"/>
        <v>2196.264864558334</v>
      </c>
      <c r="V29" s="147">
        <f t="shared" si="237"/>
        <v>2162.8341234713757</v>
      </c>
      <c r="W29" s="147">
        <f t="shared" si="237"/>
        <v>2203.8877763786791</v>
      </c>
      <c r="X29" s="147">
        <f t="shared" si="237"/>
        <v>2227.1120513358433</v>
      </c>
      <c r="Y29" s="147">
        <f t="shared" si="237"/>
        <v>2207.2022987210007</v>
      </c>
      <c r="Z29" s="147">
        <f t="shared" si="237"/>
        <v>2275.9740134539406</v>
      </c>
      <c r="AA29" s="147">
        <f t="shared" si="237"/>
        <v>2289.4467220619558</v>
      </c>
      <c r="AB29" s="147">
        <f t="shared" si="237"/>
        <v>2374.2416985958066</v>
      </c>
      <c r="AC29" s="147">
        <f t="shared" si="237"/>
        <v>2299.3875825453624</v>
      </c>
      <c r="AD29" s="147">
        <f t="shared" si="237"/>
        <v>2312.8314767052007</v>
      </c>
      <c r="AE29" s="147">
        <f t="shared" si="237"/>
        <v>2349.7498809885774</v>
      </c>
      <c r="AF29" s="147">
        <f t="shared" si="237"/>
        <v>2374.489850292437</v>
      </c>
      <c r="AG29" s="147">
        <f t="shared" si="237"/>
        <v>2309.0333406446007</v>
      </c>
      <c r="AH29" s="147">
        <f t="shared" si="237"/>
        <v>2465.4891442469684</v>
      </c>
      <c r="AI29" s="147">
        <f t="shared" si="237"/>
        <v>2901.1469657967518</v>
      </c>
      <c r="AJ29" s="147">
        <f t="shared" ref="AJ29:AX29" si="238">AJ12-AJ19</f>
        <v>3337.672690556059</v>
      </c>
      <c r="AK29" s="147">
        <f t="shared" si="238"/>
        <v>3416.5550030987383</v>
      </c>
      <c r="AL29" s="147">
        <f t="shared" si="238"/>
        <v>3565.3957802905052</v>
      </c>
      <c r="AM29" s="147">
        <f t="shared" si="238"/>
        <v>3868.0852908317106</v>
      </c>
      <c r="AN29" s="147">
        <f t="shared" si="238"/>
        <v>3711.7420708293544</v>
      </c>
      <c r="AO29" s="147">
        <f t="shared" si="238"/>
        <v>3787.5978771004325</v>
      </c>
      <c r="AP29" s="147">
        <f t="shared" si="238"/>
        <v>3758.0097775133677</v>
      </c>
      <c r="AQ29" s="147">
        <f t="shared" si="238"/>
        <v>3655.7386341067099</v>
      </c>
      <c r="AR29" s="147">
        <f t="shared" si="238"/>
        <v>3629.141409482465</v>
      </c>
      <c r="AS29" s="147">
        <f t="shared" si="238"/>
        <v>3686.5420479275608</v>
      </c>
      <c r="AT29" s="147">
        <f t="shared" si="238"/>
        <v>3739.428998291477</v>
      </c>
      <c r="AU29" s="147">
        <f t="shared" si="238"/>
        <v>3693.6904954965285</v>
      </c>
      <c r="AV29" s="147">
        <f t="shared" ref="AV29" si="239">AV12-AV19</f>
        <v>4546.485519029311</v>
      </c>
      <c r="AW29" s="147">
        <f t="shared" si="238"/>
        <v>4615.811000020416</v>
      </c>
      <c r="AX29" s="147">
        <f t="shared" si="238"/>
        <v>4470.0418235151483</v>
      </c>
      <c r="AY29" s="147">
        <f t="shared" ref="AY29:CS29" si="240">AY12-AY19</f>
        <v>4444.8913727704539</v>
      </c>
      <c r="AZ29" s="147">
        <f t="shared" si="240"/>
        <v>4587.6546506966288</v>
      </c>
      <c r="BA29" s="147">
        <f t="shared" si="240"/>
        <v>4786.5899847853088</v>
      </c>
      <c r="BB29" s="147">
        <f t="shared" si="240"/>
        <v>4863.2951668797996</v>
      </c>
      <c r="BC29" s="147">
        <f t="shared" si="240"/>
        <v>4441.9413724166143</v>
      </c>
      <c r="BD29" s="147">
        <f t="shared" si="240"/>
        <v>4508.0242659972982</v>
      </c>
      <c r="BE29" s="147">
        <f t="shared" si="240"/>
        <v>4015.9351335014062</v>
      </c>
      <c r="BF29" s="147">
        <f t="shared" si="240"/>
        <v>4006.4158911222457</v>
      </c>
      <c r="BG29" s="147">
        <f t="shared" si="240"/>
        <v>4050.1705539903905</v>
      </c>
      <c r="BH29" s="147">
        <f t="shared" si="240"/>
        <v>3646.1977087312653</v>
      </c>
      <c r="BI29" s="147">
        <f t="shared" si="240"/>
        <v>3745.3569093911237</v>
      </c>
      <c r="BJ29" s="147">
        <f t="shared" si="240"/>
        <v>3774.8756927313329</v>
      </c>
      <c r="BK29" s="147">
        <f t="shared" si="240"/>
        <v>3827.8029953720852</v>
      </c>
      <c r="BL29" s="147">
        <f t="shared" si="240"/>
        <v>3909.8282232654574</v>
      </c>
      <c r="BM29" s="147">
        <f t="shared" si="240"/>
        <v>3932.8448683419051</v>
      </c>
      <c r="BN29" s="147">
        <f t="shared" si="240"/>
        <v>4054.4650072046361</v>
      </c>
      <c r="BO29" s="147">
        <f t="shared" si="240"/>
        <v>4311.0086278505132</v>
      </c>
      <c r="BP29" s="147">
        <f t="shared" si="240"/>
        <v>4414.5715116789124</v>
      </c>
      <c r="BQ29" s="147">
        <f t="shared" si="240"/>
        <v>4596.2321609059218</v>
      </c>
      <c r="BR29" s="147">
        <f t="shared" si="240"/>
        <v>4710.8765874792425</v>
      </c>
      <c r="BS29" s="147">
        <f t="shared" si="240"/>
        <v>4862.4436416460339</v>
      </c>
      <c r="BT29" s="147">
        <f t="shared" si="240"/>
        <v>4854.073920140585</v>
      </c>
      <c r="BU29" s="147">
        <f t="shared" si="240"/>
        <v>5095.0081809067015</v>
      </c>
      <c r="BV29" s="147">
        <f t="shared" si="240"/>
        <v>5205.3394444426822</v>
      </c>
      <c r="BW29" s="147">
        <f t="shared" si="240"/>
        <v>5503.0418256635476</v>
      </c>
      <c r="BX29" s="147">
        <f t="shared" si="240"/>
        <v>5623.1500265434042</v>
      </c>
      <c r="BY29" s="147">
        <f t="shared" si="240"/>
        <v>5617.9173865947541</v>
      </c>
      <c r="BZ29" s="147">
        <f t="shared" si="240"/>
        <v>5721.9625427299716</v>
      </c>
      <c r="CA29" s="147">
        <f t="shared" si="240"/>
        <v>5794.530666450305</v>
      </c>
      <c r="CB29" s="147">
        <f t="shared" si="240"/>
        <v>5840.4119886792969</v>
      </c>
      <c r="CC29" s="147">
        <f t="shared" si="240"/>
        <v>5882.1356464811333</v>
      </c>
      <c r="CD29" s="147">
        <f t="shared" si="240"/>
        <v>5902.4440285826295</v>
      </c>
      <c r="CE29" s="147">
        <f t="shared" ref="CE29:CG29" si="241">CE12-CE19</f>
        <v>5900.3413880564603</v>
      </c>
      <c r="CF29" s="147">
        <f t="shared" si="241"/>
        <v>5973.1950441934641</v>
      </c>
      <c r="CG29" s="147">
        <f t="shared" si="241"/>
        <v>5001.1636963119772</v>
      </c>
      <c r="CH29" s="147">
        <f t="shared" si="240"/>
        <v>6091.7789535821221</v>
      </c>
      <c r="CI29" s="147" t="e">
        <f t="shared" si="240"/>
        <v>#VALUE!</v>
      </c>
      <c r="CJ29" s="147" t="e">
        <f t="shared" si="240"/>
        <v>#VALUE!</v>
      </c>
      <c r="CK29" s="147" t="e">
        <f t="shared" si="240"/>
        <v>#VALUE!</v>
      </c>
      <c r="CL29" s="147" t="e">
        <f t="shared" si="240"/>
        <v>#VALUE!</v>
      </c>
      <c r="CM29" s="147" t="e">
        <f t="shared" si="240"/>
        <v>#VALUE!</v>
      </c>
      <c r="CN29" s="147" t="e">
        <f t="shared" si="240"/>
        <v>#VALUE!</v>
      </c>
      <c r="CO29" s="147" t="e">
        <f t="shared" si="240"/>
        <v>#VALUE!</v>
      </c>
      <c r="CP29" s="147" t="e">
        <f t="shared" si="240"/>
        <v>#VALUE!</v>
      </c>
      <c r="CQ29" s="147" t="e">
        <f t="shared" si="240"/>
        <v>#VALUE!</v>
      </c>
      <c r="CR29" s="147" t="e">
        <f t="shared" si="240"/>
        <v>#VALUE!</v>
      </c>
      <c r="CS29" s="147" t="e">
        <f t="shared" si="240"/>
        <v>#VALUE!</v>
      </c>
      <c r="CT29" s="147" t="e">
        <f t="shared" ref="CT29:DB29" si="242">CT12-CT19</f>
        <v>#VALUE!</v>
      </c>
      <c r="CU29" s="147" t="e">
        <f t="shared" si="242"/>
        <v>#VALUE!</v>
      </c>
      <c r="CV29" s="147" t="e">
        <f t="shared" si="242"/>
        <v>#VALUE!</v>
      </c>
      <c r="CW29" s="147" t="e">
        <f t="shared" si="242"/>
        <v>#VALUE!</v>
      </c>
      <c r="CX29" s="147" t="e">
        <f t="shared" si="242"/>
        <v>#VALUE!</v>
      </c>
      <c r="CY29" s="147" t="e">
        <f t="shared" si="242"/>
        <v>#VALUE!</v>
      </c>
      <c r="CZ29" s="147" t="e">
        <f t="shared" si="242"/>
        <v>#VALUE!</v>
      </c>
      <c r="DA29" s="147" t="e">
        <f t="shared" si="242"/>
        <v>#VALUE!</v>
      </c>
      <c r="DB29" s="147" t="e">
        <f t="shared" si="242"/>
        <v>#VALUE!</v>
      </c>
    </row>
    <row r="30" spans="1:239" s="223" customFormat="1" ht="13.2" customHeight="1" thickBot="1" x14ac:dyDescent="0.25">
      <c r="A30" s="220" t="s">
        <v>23</v>
      </c>
      <c r="B30" s="221"/>
      <c r="C30" s="222"/>
      <c r="D30" s="222">
        <f t="shared" ref="D30:AI30" si="243">D13-D20</f>
        <v>3272.8541153025453</v>
      </c>
      <c r="E30" s="222">
        <f t="shared" si="243"/>
        <v>3243.3984282648225</v>
      </c>
      <c r="F30" s="222">
        <f t="shared" si="243"/>
        <v>5620.0048773222106</v>
      </c>
      <c r="G30" s="222">
        <f t="shared" si="243"/>
        <v>3005.4212671121841</v>
      </c>
      <c r="H30" s="222">
        <f t="shared" si="243"/>
        <v>3001.4890549733636</v>
      </c>
      <c r="I30" s="222">
        <f t="shared" si="243"/>
        <v>2983.7147758594765</v>
      </c>
      <c r="J30" s="222">
        <f t="shared" si="243"/>
        <v>2996.832381491693</v>
      </c>
      <c r="K30" s="222">
        <f t="shared" si="243"/>
        <v>2989.7846931589074</v>
      </c>
      <c r="L30" s="222">
        <f t="shared" si="243"/>
        <v>223.5093851712918</v>
      </c>
      <c r="M30" s="222">
        <f t="shared" si="243"/>
        <v>2521.7601101434934</v>
      </c>
      <c r="N30" s="222">
        <f t="shared" si="243"/>
        <v>2635.3463548813183</v>
      </c>
      <c r="O30" s="222">
        <f t="shared" si="243"/>
        <v>2233.4690191572895</v>
      </c>
      <c r="P30" s="222">
        <f t="shared" si="243"/>
        <v>2482.9646092114313</v>
      </c>
      <c r="Q30" s="222">
        <f t="shared" si="243"/>
        <v>1874.7854572658953</v>
      </c>
      <c r="R30" s="222">
        <f t="shared" si="243"/>
        <v>1695.1427793692692</v>
      </c>
      <c r="S30" s="222">
        <f t="shared" si="243"/>
        <v>1800.1066402494762</v>
      </c>
      <c r="T30" s="222">
        <f t="shared" si="243"/>
        <v>1474.926652761495</v>
      </c>
      <c r="U30" s="222">
        <f t="shared" si="243"/>
        <v>1637.0899352522811</v>
      </c>
      <c r="V30" s="222">
        <f t="shared" si="243"/>
        <v>1563.4467890542292</v>
      </c>
      <c r="W30" s="222">
        <f t="shared" si="243"/>
        <v>1597.902492921462</v>
      </c>
      <c r="X30" s="222">
        <f t="shared" si="243"/>
        <v>1668.2521840572645</v>
      </c>
      <c r="Y30" s="222">
        <f t="shared" si="243"/>
        <v>1617.2810396969871</v>
      </c>
      <c r="Z30" s="222">
        <f t="shared" si="243"/>
        <v>1674.0654440013554</v>
      </c>
      <c r="AA30" s="222">
        <f t="shared" si="243"/>
        <v>1668.4163771602807</v>
      </c>
      <c r="AB30" s="222">
        <f t="shared" si="243"/>
        <v>1733.2043302621046</v>
      </c>
      <c r="AC30" s="222">
        <f t="shared" si="243"/>
        <v>1670.8346266359285</v>
      </c>
      <c r="AD30" s="222">
        <f t="shared" si="243"/>
        <v>1700.5860936519121</v>
      </c>
      <c r="AE30" s="222">
        <f t="shared" si="243"/>
        <v>1727.8446594946981</v>
      </c>
      <c r="AF30" s="222">
        <f t="shared" si="243"/>
        <v>1757.9092370132507</v>
      </c>
      <c r="AG30" s="222">
        <f t="shared" si="243"/>
        <v>1682.1673470333785</v>
      </c>
      <c r="AH30" s="222">
        <f t="shared" si="243"/>
        <v>1896.3075828948813</v>
      </c>
      <c r="AI30" s="222">
        <f t="shared" si="243"/>
        <v>2230.3618774512211</v>
      </c>
      <c r="AJ30" s="222">
        <f t="shared" ref="AJ30:AX30" si="244">AJ13-AJ20</f>
        <v>2621.7593844405892</v>
      </c>
      <c r="AK30" s="222">
        <f t="shared" si="244"/>
        <v>2904.5559015455501</v>
      </c>
      <c r="AL30" s="222">
        <f t="shared" si="244"/>
        <v>3170.9912245919045</v>
      </c>
      <c r="AM30" s="222">
        <f t="shared" si="244"/>
        <v>3299.5288543037104</v>
      </c>
      <c r="AN30" s="222">
        <f t="shared" si="244"/>
        <v>3063.85122030204</v>
      </c>
      <c r="AO30" s="222">
        <f t="shared" si="244"/>
        <v>3356.9861136244035</v>
      </c>
      <c r="AP30" s="222">
        <f t="shared" si="244"/>
        <v>3198.2534569137329</v>
      </c>
      <c r="AQ30" s="222">
        <f t="shared" si="244"/>
        <v>3254.4886165426478</v>
      </c>
      <c r="AR30" s="222">
        <f t="shared" si="244"/>
        <v>3218.353364760108</v>
      </c>
      <c r="AS30" s="222">
        <f t="shared" si="244"/>
        <v>3286.6761050553132</v>
      </c>
      <c r="AT30" s="222">
        <f t="shared" si="244"/>
        <v>3330.4170459595139</v>
      </c>
      <c r="AU30" s="222">
        <f t="shared" si="244"/>
        <v>3389.3074437405121</v>
      </c>
      <c r="AV30" s="222">
        <f t="shared" ref="AV30" si="245">AV13-AV20</f>
        <v>3971.1110191062062</v>
      </c>
      <c r="AW30" s="222">
        <f t="shared" si="244"/>
        <v>3976.8279128768381</v>
      </c>
      <c r="AX30" s="222">
        <f t="shared" si="244"/>
        <v>3907.2793551825457</v>
      </c>
      <c r="AY30" s="222">
        <f t="shared" ref="AY30:CS30" si="246">AY13-AY20</f>
        <v>3864.6371031014896</v>
      </c>
      <c r="AZ30" s="222">
        <f t="shared" si="246"/>
        <v>3987.5858646857023</v>
      </c>
      <c r="BA30" s="222">
        <f t="shared" si="246"/>
        <v>4142.2876239486013</v>
      </c>
      <c r="BB30" s="222">
        <f t="shared" si="246"/>
        <v>4180.6866484637603</v>
      </c>
      <c r="BC30" s="222">
        <f t="shared" si="246"/>
        <v>3765.2599733343868</v>
      </c>
      <c r="BD30" s="222">
        <f t="shared" si="246"/>
        <v>3815.3517783036305</v>
      </c>
      <c r="BE30" s="222">
        <f t="shared" si="246"/>
        <v>3360.350240519183</v>
      </c>
      <c r="BF30" s="222">
        <f t="shared" si="246"/>
        <v>3348.3576347505459</v>
      </c>
      <c r="BG30" s="222">
        <f t="shared" si="246"/>
        <v>3323.6674672278386</v>
      </c>
      <c r="BH30" s="222">
        <f t="shared" si="246"/>
        <v>2919.6612620272217</v>
      </c>
      <c r="BI30" s="222">
        <f t="shared" si="246"/>
        <v>3048.7430771291365</v>
      </c>
      <c r="BJ30" s="222">
        <f t="shared" si="246"/>
        <v>3068.4186198677498</v>
      </c>
      <c r="BK30" s="222">
        <f t="shared" si="246"/>
        <v>3081.1974099872878</v>
      </c>
      <c r="BL30" s="222">
        <f t="shared" si="246"/>
        <v>3168.2208798593692</v>
      </c>
      <c r="BM30" s="222">
        <f t="shared" si="246"/>
        <v>3225.9886310054599</v>
      </c>
      <c r="BN30" s="222">
        <f t="shared" si="246"/>
        <v>3322.9043338524516</v>
      </c>
      <c r="BO30" s="222">
        <f t="shared" si="246"/>
        <v>3596.3629393679685</v>
      </c>
      <c r="BP30" s="222">
        <f t="shared" si="246"/>
        <v>3723.3893105582765</v>
      </c>
      <c r="BQ30" s="222">
        <f t="shared" si="246"/>
        <v>3842.1011128615228</v>
      </c>
      <c r="BR30" s="222">
        <f t="shared" si="246"/>
        <v>3988.9487086062236</v>
      </c>
      <c r="BS30" s="222">
        <f t="shared" si="246"/>
        <v>4079.4471597570982</v>
      </c>
      <c r="BT30" s="222">
        <f t="shared" si="246"/>
        <v>4061.1483595949585</v>
      </c>
      <c r="BU30" s="222">
        <f t="shared" si="246"/>
        <v>4276.3757013469913</v>
      </c>
      <c r="BV30" s="222">
        <f t="shared" si="246"/>
        <v>4394.9418030711449</v>
      </c>
      <c r="BW30" s="222">
        <f t="shared" si="246"/>
        <v>4693.917512558517</v>
      </c>
      <c r="BX30" s="222">
        <f t="shared" si="246"/>
        <v>4754.2779007649506</v>
      </c>
      <c r="BY30" s="222">
        <f t="shared" si="246"/>
        <v>4824.3087450345001</v>
      </c>
      <c r="BZ30" s="222">
        <f t="shared" si="246"/>
        <v>4867.9114368164564</v>
      </c>
      <c r="CA30" s="222">
        <f t="shared" si="246"/>
        <v>4901.4157792905016</v>
      </c>
      <c r="CB30" s="222">
        <f t="shared" si="246"/>
        <v>4938.6545400836094</v>
      </c>
      <c r="CC30" s="222">
        <f t="shared" si="246"/>
        <v>4941.1740069771549</v>
      </c>
      <c r="CD30" s="222">
        <f t="shared" si="246"/>
        <v>4929.1443194580779</v>
      </c>
      <c r="CE30" s="222">
        <f t="shared" ref="CE30:CG30" si="247">CE13-CE20</f>
        <v>4946.6528075829883</v>
      </c>
      <c r="CF30" s="222">
        <f t="shared" si="247"/>
        <v>5012.0894501352514</v>
      </c>
      <c r="CG30" s="222">
        <f t="shared" si="247"/>
        <v>4085.6531894694863</v>
      </c>
      <c r="CH30" s="222">
        <f t="shared" si="246"/>
        <v>5090.1685612190477</v>
      </c>
      <c r="CI30" s="222" t="e">
        <f t="shared" si="246"/>
        <v>#VALUE!</v>
      </c>
      <c r="CJ30" s="222" t="e">
        <f t="shared" si="246"/>
        <v>#VALUE!</v>
      </c>
      <c r="CK30" s="222" t="e">
        <f t="shared" si="246"/>
        <v>#VALUE!</v>
      </c>
      <c r="CL30" s="222" t="e">
        <f t="shared" si="246"/>
        <v>#VALUE!</v>
      </c>
      <c r="CM30" s="222" t="e">
        <f t="shared" si="246"/>
        <v>#VALUE!</v>
      </c>
      <c r="CN30" s="222" t="e">
        <f t="shared" si="246"/>
        <v>#VALUE!</v>
      </c>
      <c r="CO30" s="222" t="e">
        <f t="shared" si="246"/>
        <v>#VALUE!</v>
      </c>
      <c r="CP30" s="222" t="e">
        <f t="shared" si="246"/>
        <v>#VALUE!</v>
      </c>
      <c r="CQ30" s="222" t="e">
        <f t="shared" si="246"/>
        <v>#VALUE!</v>
      </c>
      <c r="CR30" s="222" t="e">
        <f t="shared" si="246"/>
        <v>#VALUE!</v>
      </c>
      <c r="CS30" s="222" t="e">
        <f t="shared" si="246"/>
        <v>#VALUE!</v>
      </c>
      <c r="CT30" s="222" t="e">
        <f t="shared" ref="CT30:DB30" si="248">CT13-CT20</f>
        <v>#VALUE!</v>
      </c>
      <c r="CU30" s="222" t="e">
        <f t="shared" si="248"/>
        <v>#VALUE!</v>
      </c>
      <c r="CV30" s="222" t="e">
        <f t="shared" si="248"/>
        <v>#VALUE!</v>
      </c>
      <c r="CW30" s="222" t="e">
        <f t="shared" si="248"/>
        <v>#VALUE!</v>
      </c>
      <c r="CX30" s="222" t="e">
        <f t="shared" si="248"/>
        <v>#VALUE!</v>
      </c>
      <c r="CY30" s="222" t="e">
        <f t="shared" si="248"/>
        <v>#VALUE!</v>
      </c>
      <c r="CZ30" s="222" t="e">
        <f t="shared" si="248"/>
        <v>#VALUE!</v>
      </c>
      <c r="DA30" s="222" t="e">
        <f t="shared" si="248"/>
        <v>#VALUE!</v>
      </c>
      <c r="DB30" s="222" t="e">
        <f t="shared" si="248"/>
        <v>#VALUE!</v>
      </c>
      <c r="DC30" s="221"/>
      <c r="DD30" s="221"/>
      <c r="DE30" s="221"/>
      <c r="DF30" s="221"/>
      <c r="DG30" s="221"/>
      <c r="DH30" s="221"/>
      <c r="DI30" s="221"/>
      <c r="DJ30" s="221"/>
      <c r="DK30" s="221"/>
      <c r="DL30" s="221"/>
      <c r="DM30" s="221"/>
      <c r="DN30" s="221"/>
      <c r="DO30" s="221"/>
      <c r="DP30" s="221"/>
      <c r="DQ30" s="221"/>
      <c r="DR30" s="221"/>
      <c r="DS30" s="221"/>
      <c r="DT30" s="221"/>
      <c r="DU30" s="221"/>
      <c r="DV30" s="221"/>
      <c r="DW30" s="221"/>
      <c r="DX30" s="221"/>
      <c r="DY30" s="221"/>
      <c r="DZ30" s="221"/>
      <c r="EA30" s="221"/>
      <c r="EB30" s="221"/>
      <c r="EC30" s="221"/>
      <c r="ED30" s="221"/>
      <c r="EE30" s="221"/>
      <c r="EF30" s="221"/>
      <c r="EG30" s="221"/>
      <c r="EH30" s="221"/>
      <c r="EI30" s="221"/>
      <c r="EJ30" s="221"/>
      <c r="EK30" s="221"/>
      <c r="EL30" s="221"/>
      <c r="EM30" s="221"/>
      <c r="EN30" s="221"/>
      <c r="EO30" s="221"/>
      <c r="EP30" s="221"/>
      <c r="EQ30" s="221"/>
      <c r="ER30" s="221"/>
      <c r="ES30" s="221"/>
      <c r="ET30" s="221"/>
      <c r="EU30" s="221"/>
      <c r="EV30" s="221"/>
      <c r="EW30" s="221"/>
      <c r="EX30" s="221"/>
      <c r="EY30" s="221"/>
      <c r="EZ30" s="221"/>
      <c r="FA30" s="221"/>
      <c r="FB30" s="221"/>
      <c r="FC30" s="221"/>
      <c r="FD30" s="221"/>
      <c r="FE30" s="221"/>
      <c r="FF30" s="221"/>
      <c r="FG30" s="221"/>
      <c r="FH30" s="221"/>
      <c r="FI30" s="221"/>
      <c r="FJ30" s="221"/>
      <c r="FK30" s="221"/>
      <c r="FL30" s="221"/>
      <c r="FM30" s="221"/>
      <c r="FN30" s="221"/>
      <c r="FO30" s="221"/>
      <c r="FP30" s="221"/>
      <c r="FQ30" s="221"/>
      <c r="FR30" s="221"/>
      <c r="FS30" s="221"/>
      <c r="FT30" s="221"/>
      <c r="FU30" s="221"/>
      <c r="FV30" s="221"/>
      <c r="FW30" s="221"/>
      <c r="FX30" s="221"/>
      <c r="FY30" s="221"/>
      <c r="FZ30" s="221"/>
      <c r="GA30" s="221"/>
      <c r="GB30" s="221"/>
      <c r="GC30" s="221"/>
      <c r="GD30" s="221"/>
      <c r="GE30" s="221"/>
      <c r="GF30" s="221"/>
      <c r="GG30" s="221"/>
      <c r="GH30" s="221"/>
      <c r="GI30" s="221"/>
      <c r="GJ30" s="221"/>
      <c r="GK30" s="221"/>
      <c r="GL30" s="221"/>
      <c r="GM30" s="221"/>
      <c r="GN30" s="221"/>
      <c r="GO30" s="221"/>
      <c r="GP30" s="221"/>
      <c r="GQ30" s="221"/>
      <c r="GR30" s="221"/>
      <c r="GS30" s="221"/>
      <c r="GT30" s="221"/>
      <c r="GU30" s="221"/>
      <c r="GV30" s="221"/>
      <c r="GW30" s="221"/>
      <c r="GX30" s="221"/>
      <c r="GY30" s="221"/>
      <c r="GZ30" s="221"/>
      <c r="HA30" s="221"/>
      <c r="HB30" s="221"/>
      <c r="HC30" s="221"/>
      <c r="HD30" s="221"/>
      <c r="HE30" s="221"/>
      <c r="HF30" s="221"/>
      <c r="HG30" s="221"/>
      <c r="HH30" s="221"/>
      <c r="HI30" s="221"/>
      <c r="HJ30" s="221"/>
      <c r="HK30" s="221"/>
      <c r="HL30" s="221"/>
      <c r="HM30" s="221"/>
      <c r="HN30" s="221"/>
      <c r="HO30" s="221"/>
      <c r="HP30" s="221"/>
      <c r="HQ30" s="221"/>
      <c r="HR30" s="221"/>
      <c r="HS30" s="221"/>
      <c r="HT30" s="221"/>
      <c r="HU30" s="221"/>
      <c r="HV30" s="221"/>
      <c r="HW30" s="221"/>
      <c r="HX30" s="221"/>
      <c r="HY30" s="221"/>
    </row>
    <row r="32" spans="1:239" x14ac:dyDescent="0.2">
      <c r="A32" s="190" t="s">
        <v>83</v>
      </c>
      <c r="B32" s="190"/>
      <c r="C32" s="190">
        <v>560</v>
      </c>
      <c r="D32" s="190">
        <v>560</v>
      </c>
      <c r="E32" s="190">
        <v>560</v>
      </c>
      <c r="F32" s="190">
        <v>560</v>
      </c>
      <c r="G32" s="190">
        <v>560</v>
      </c>
      <c r="H32" s="190">
        <v>560</v>
      </c>
      <c r="I32" s="190">
        <v>560</v>
      </c>
      <c r="J32" s="190">
        <v>560</v>
      </c>
      <c r="K32" s="296">
        <v>346</v>
      </c>
      <c r="L32" s="296">
        <v>346</v>
      </c>
      <c r="M32" s="296">
        <v>394</v>
      </c>
      <c r="N32" s="190">
        <v>375</v>
      </c>
      <c r="O32" s="190">
        <v>508</v>
      </c>
      <c r="P32" s="190">
        <v>431</v>
      </c>
      <c r="Q32" s="190">
        <v>469</v>
      </c>
      <c r="R32" s="190">
        <v>609</v>
      </c>
      <c r="S32" s="190">
        <v>462</v>
      </c>
      <c r="T32" s="190">
        <v>609</v>
      </c>
      <c r="U32" s="190">
        <v>475</v>
      </c>
      <c r="V32" s="190">
        <v>580</v>
      </c>
      <c r="W32" s="190">
        <v>637</v>
      </c>
      <c r="X32" s="190">
        <v>658</v>
      </c>
      <c r="Y32" s="190">
        <v>701</v>
      </c>
      <c r="Z32" s="190">
        <v>706</v>
      </c>
      <c r="AA32" s="190">
        <v>829</v>
      </c>
      <c r="AB32" s="190">
        <v>750</v>
      </c>
      <c r="AC32" s="190">
        <v>748</v>
      </c>
      <c r="AD32" s="190">
        <v>861</v>
      </c>
      <c r="AE32" s="190">
        <v>901</v>
      </c>
      <c r="AF32" s="190">
        <v>801</v>
      </c>
      <c r="AG32" s="190">
        <v>949</v>
      </c>
      <c r="AH32" s="190">
        <v>850</v>
      </c>
      <c r="AI32" s="190">
        <f>858</f>
        <v>858</v>
      </c>
      <c r="AJ32" s="190">
        <v>1021</v>
      </c>
      <c r="AK32" s="190">
        <v>1100</v>
      </c>
      <c r="AL32" s="190">
        <v>1118</v>
      </c>
      <c r="AM32" s="190">
        <v>1016</v>
      </c>
      <c r="AN32" s="190">
        <v>1018</v>
      </c>
      <c r="AO32" s="190">
        <v>859</v>
      </c>
      <c r="AP32" s="190">
        <v>850</v>
      </c>
      <c r="AQ32" s="190">
        <v>790</v>
      </c>
      <c r="AR32" s="190">
        <v>863</v>
      </c>
      <c r="AS32" s="190">
        <v>877</v>
      </c>
      <c r="AT32" s="190">
        <v>751</v>
      </c>
      <c r="AU32" s="190">
        <v>804</v>
      </c>
      <c r="AV32" s="190">
        <v>851</v>
      </c>
      <c r="AW32" s="190">
        <v>840</v>
      </c>
      <c r="AX32" s="190">
        <v>829</v>
      </c>
      <c r="AY32" s="190">
        <v>867</v>
      </c>
      <c r="AZ32" s="190">
        <v>810</v>
      </c>
      <c r="BA32" s="190">
        <v>823</v>
      </c>
      <c r="BB32" s="190">
        <v>809</v>
      </c>
      <c r="BC32" s="190">
        <v>832</v>
      </c>
      <c r="BD32" s="190">
        <v>791</v>
      </c>
      <c r="BE32" s="190">
        <v>874</v>
      </c>
      <c r="BF32" s="190">
        <v>1029</v>
      </c>
      <c r="BG32" s="190">
        <v>1037</v>
      </c>
      <c r="BH32" s="190">
        <v>1071</v>
      </c>
      <c r="BI32" s="190">
        <v>1057</v>
      </c>
      <c r="BJ32" s="190">
        <v>993</v>
      </c>
      <c r="BK32" s="190">
        <v>1069</v>
      </c>
      <c r="BL32" s="190">
        <v>991</v>
      </c>
      <c r="BM32" s="190">
        <v>980</v>
      </c>
      <c r="BN32" s="190">
        <v>1070</v>
      </c>
      <c r="BO32" s="190">
        <v>981</v>
      </c>
      <c r="BP32" s="146">
        <v>1068</v>
      </c>
      <c r="BQ32" s="146">
        <v>1021</v>
      </c>
      <c r="BR32" s="146">
        <v>989</v>
      </c>
      <c r="BS32" s="146">
        <v>944</v>
      </c>
      <c r="BT32" s="146">
        <v>1061</v>
      </c>
      <c r="BU32" s="146">
        <v>969</v>
      </c>
      <c r="BV32" s="146">
        <v>1067</v>
      </c>
      <c r="BW32" s="146">
        <v>998</v>
      </c>
      <c r="BX32" s="146">
        <v>956</v>
      </c>
      <c r="BY32" s="146">
        <v>1019</v>
      </c>
      <c r="BZ32" s="146">
        <v>1022</v>
      </c>
      <c r="CA32" s="146">
        <v>1025</v>
      </c>
      <c r="CB32" s="146">
        <v>1083</v>
      </c>
      <c r="CC32" s="146">
        <v>1172</v>
      </c>
      <c r="CD32" s="146">
        <v>1027</v>
      </c>
      <c r="CE32" s="146">
        <v>1354</v>
      </c>
      <c r="CF32" s="146">
        <v>1394</v>
      </c>
      <c r="CG32" s="146">
        <v>1493</v>
      </c>
    </row>
    <row r="33" spans="1:86" x14ac:dyDescent="0.2">
      <c r="A33" s="190" t="s">
        <v>103</v>
      </c>
      <c r="B33" s="190"/>
      <c r="C33" s="190">
        <v>4065.6</v>
      </c>
      <c r="D33" s="190">
        <v>4065.6</v>
      </c>
      <c r="E33" s="190">
        <v>372</v>
      </c>
      <c r="F33" s="190">
        <v>372</v>
      </c>
      <c r="G33" s="190">
        <v>372</v>
      </c>
      <c r="H33" s="190">
        <v>372</v>
      </c>
      <c r="I33" s="190">
        <v>372</v>
      </c>
      <c r="J33" s="190">
        <v>372</v>
      </c>
      <c r="K33" s="296">
        <v>1268</v>
      </c>
      <c r="L33" s="296">
        <v>1268</v>
      </c>
      <c r="M33" s="296">
        <v>1222</v>
      </c>
      <c r="N33" s="190">
        <v>1257</v>
      </c>
      <c r="O33" s="190">
        <v>1338</v>
      </c>
      <c r="P33" s="190">
        <v>1400</v>
      </c>
      <c r="Q33" s="190">
        <v>1589</v>
      </c>
      <c r="R33" s="190">
        <v>1794</v>
      </c>
      <c r="S33" s="190">
        <v>1727</v>
      </c>
      <c r="T33" s="190">
        <v>2057</v>
      </c>
      <c r="U33" s="190">
        <v>1702</v>
      </c>
      <c r="V33" s="190">
        <v>2015</v>
      </c>
      <c r="W33" s="190">
        <v>2206</v>
      </c>
      <c r="X33" s="190">
        <v>2400</v>
      </c>
      <c r="Y33" s="190">
        <v>2383</v>
      </c>
      <c r="Z33" s="190">
        <v>2439</v>
      </c>
      <c r="AA33" s="190">
        <v>2587</v>
      </c>
      <c r="AB33" s="190">
        <v>2650</v>
      </c>
      <c r="AC33" s="190">
        <v>2618</v>
      </c>
      <c r="AD33" s="190">
        <v>2898</v>
      </c>
      <c r="AE33" s="190">
        <v>2963</v>
      </c>
      <c r="AF33" s="190">
        <v>2890</v>
      </c>
      <c r="AG33" s="190">
        <v>2852</v>
      </c>
      <c r="AH33" s="190">
        <f>2874-1200</f>
        <v>1674</v>
      </c>
      <c r="AI33" s="190">
        <f>2957-1700</f>
        <v>1257</v>
      </c>
      <c r="AJ33" s="190">
        <v>1453</v>
      </c>
      <c r="AK33" s="190">
        <v>1465</v>
      </c>
      <c r="AL33" s="190">
        <v>1298</v>
      </c>
      <c r="AM33" s="190">
        <v>1293</v>
      </c>
      <c r="AN33" s="190">
        <v>1258</v>
      </c>
      <c r="AO33" s="190">
        <v>1087</v>
      </c>
      <c r="AP33" s="190">
        <v>1153</v>
      </c>
      <c r="AQ33" s="190">
        <v>1143</v>
      </c>
      <c r="AR33" s="190">
        <v>1233</v>
      </c>
      <c r="AS33" s="190">
        <v>1244</v>
      </c>
      <c r="AT33" s="190">
        <v>1114</v>
      </c>
      <c r="AU33" s="190">
        <v>820</v>
      </c>
      <c r="AV33" s="190">
        <v>859</v>
      </c>
      <c r="AW33" s="190">
        <v>912</v>
      </c>
      <c r="AX33" s="190">
        <v>928</v>
      </c>
      <c r="AY33" s="190">
        <v>935</v>
      </c>
      <c r="AZ33" s="190">
        <v>825</v>
      </c>
      <c r="BA33" s="190">
        <v>830</v>
      </c>
      <c r="BB33" s="190">
        <v>1661</v>
      </c>
      <c r="BC33" s="190">
        <v>1682</v>
      </c>
      <c r="BD33" s="190">
        <v>1649</v>
      </c>
      <c r="BE33" s="190">
        <v>1903</v>
      </c>
      <c r="BF33" s="190">
        <v>2264</v>
      </c>
      <c r="BG33" s="190">
        <v>3358</v>
      </c>
      <c r="BH33" s="190">
        <v>3274</v>
      </c>
      <c r="BI33" s="190">
        <v>3309</v>
      </c>
      <c r="BJ33" s="190">
        <v>3090</v>
      </c>
      <c r="BK33" s="190">
        <v>3214</v>
      </c>
      <c r="BL33" s="190">
        <v>3250</v>
      </c>
      <c r="BM33" s="190">
        <v>3157</v>
      </c>
      <c r="BN33" s="190">
        <v>3174</v>
      </c>
      <c r="BO33" s="190">
        <v>3144</v>
      </c>
      <c r="BP33" s="146">
        <v>3264</v>
      </c>
      <c r="BQ33" s="146">
        <v>3198</v>
      </c>
      <c r="BR33" s="146">
        <v>3081</v>
      </c>
      <c r="BS33" s="146">
        <v>3202</v>
      </c>
      <c r="BT33" s="146">
        <v>3251</v>
      </c>
      <c r="BU33" s="146">
        <v>3148</v>
      </c>
      <c r="BV33" s="146">
        <v>3282</v>
      </c>
      <c r="BW33" s="146">
        <v>3175</v>
      </c>
      <c r="BX33" s="146">
        <v>3334</v>
      </c>
      <c r="BY33" s="146">
        <v>3343</v>
      </c>
      <c r="BZ33" s="146">
        <v>3326</v>
      </c>
      <c r="CA33" s="146">
        <v>3387</v>
      </c>
      <c r="CB33" s="146">
        <v>3462</v>
      </c>
      <c r="CC33" s="146">
        <v>3726</v>
      </c>
      <c r="CD33" s="146">
        <v>3390</v>
      </c>
      <c r="CE33" s="146">
        <v>4325</v>
      </c>
      <c r="CF33" s="146">
        <v>4617</v>
      </c>
      <c r="CG33" s="146">
        <v>4923</v>
      </c>
    </row>
    <row r="34" spans="1:86" x14ac:dyDescent="0.2">
      <c r="A34" s="190" t="s">
        <v>84</v>
      </c>
      <c r="B34" s="190"/>
      <c r="C34" s="190">
        <v>140</v>
      </c>
      <c r="D34" s="190">
        <v>140</v>
      </c>
      <c r="E34" s="190">
        <v>140</v>
      </c>
      <c r="F34" s="190">
        <v>140</v>
      </c>
      <c r="G34" s="190">
        <v>140</v>
      </c>
      <c r="H34" s="190">
        <v>140</v>
      </c>
      <c r="I34" s="190">
        <v>140</v>
      </c>
      <c r="J34" s="190">
        <v>140</v>
      </c>
      <c r="K34" s="296">
        <v>101</v>
      </c>
      <c r="L34" s="296">
        <v>101</v>
      </c>
      <c r="M34" s="296">
        <v>114</v>
      </c>
      <c r="N34" s="190">
        <v>108</v>
      </c>
      <c r="O34" s="190">
        <v>141</v>
      </c>
      <c r="P34" s="190">
        <v>124</v>
      </c>
      <c r="Q34" s="190">
        <v>135</v>
      </c>
      <c r="R34" s="190">
        <v>164</v>
      </c>
      <c r="S34" s="190">
        <v>123</v>
      </c>
      <c r="T34" s="190">
        <v>164</v>
      </c>
      <c r="U34" s="190">
        <v>137</v>
      </c>
      <c r="V34" s="190">
        <v>158</v>
      </c>
      <c r="W34" s="190">
        <v>174</v>
      </c>
      <c r="X34" s="190">
        <v>182</v>
      </c>
      <c r="Y34" s="190">
        <v>195</v>
      </c>
      <c r="Z34" s="190">
        <v>184</v>
      </c>
      <c r="AA34" s="190">
        <v>214</v>
      </c>
      <c r="AB34" s="190">
        <v>194</v>
      </c>
      <c r="AC34" s="190">
        <v>173</v>
      </c>
      <c r="AD34" s="190">
        <v>218</v>
      </c>
      <c r="AE34" s="190">
        <v>223</v>
      </c>
      <c r="AF34" s="190">
        <v>195</v>
      </c>
      <c r="AG34" s="190">
        <v>226</v>
      </c>
      <c r="AH34" s="190">
        <v>206</v>
      </c>
      <c r="AI34" s="190">
        <v>197</v>
      </c>
      <c r="AJ34" s="190">
        <v>234</v>
      </c>
      <c r="AK34" s="190">
        <v>273</v>
      </c>
      <c r="AL34" s="190">
        <v>277</v>
      </c>
      <c r="AM34" s="190">
        <v>225</v>
      </c>
      <c r="AN34" s="190">
        <v>222</v>
      </c>
      <c r="AO34" s="190">
        <v>220</v>
      </c>
      <c r="AP34" s="190">
        <v>193</v>
      </c>
      <c r="AQ34" s="190">
        <v>181</v>
      </c>
      <c r="AR34" s="190">
        <v>193</v>
      </c>
      <c r="AS34" s="190">
        <v>192</v>
      </c>
      <c r="AT34" s="190">
        <v>184</v>
      </c>
      <c r="AU34" s="190">
        <v>183</v>
      </c>
      <c r="AV34" s="190">
        <v>197</v>
      </c>
      <c r="AW34" s="190">
        <v>191</v>
      </c>
      <c r="AX34" s="190">
        <v>191</v>
      </c>
      <c r="AY34" s="190">
        <v>198</v>
      </c>
      <c r="AZ34" s="190">
        <v>184</v>
      </c>
      <c r="BA34" s="190">
        <v>189</v>
      </c>
      <c r="BB34" s="190">
        <v>188</v>
      </c>
      <c r="BC34" s="190">
        <v>188</v>
      </c>
      <c r="BD34" s="190">
        <v>188</v>
      </c>
      <c r="BE34" s="190">
        <v>195</v>
      </c>
      <c r="BF34" s="190">
        <v>241</v>
      </c>
      <c r="BG34" s="190">
        <v>239</v>
      </c>
      <c r="BH34" s="190">
        <v>248</v>
      </c>
      <c r="BI34" s="190">
        <v>240</v>
      </c>
      <c r="BJ34" s="190">
        <v>234</v>
      </c>
      <c r="BK34" s="190">
        <v>251</v>
      </c>
      <c r="BL34" s="190">
        <v>227</v>
      </c>
      <c r="BM34" s="190">
        <v>227</v>
      </c>
      <c r="BN34" s="190">
        <v>251</v>
      </c>
      <c r="BO34" s="190">
        <v>226</v>
      </c>
      <c r="BP34" s="146">
        <v>248</v>
      </c>
      <c r="BQ34" s="146">
        <v>240</v>
      </c>
      <c r="BR34" s="146">
        <v>227</v>
      </c>
      <c r="BS34" s="146">
        <v>210</v>
      </c>
      <c r="BT34" s="146">
        <v>238</v>
      </c>
      <c r="BU34" s="146">
        <v>227</v>
      </c>
      <c r="BV34" s="146">
        <v>240</v>
      </c>
      <c r="BW34" s="146">
        <v>231</v>
      </c>
      <c r="BX34" s="146">
        <v>215</v>
      </c>
      <c r="BY34" s="146">
        <v>228</v>
      </c>
      <c r="BZ34" s="146">
        <v>228</v>
      </c>
      <c r="CA34" s="146">
        <v>223</v>
      </c>
      <c r="CB34" s="146">
        <v>223</v>
      </c>
      <c r="CC34" s="146">
        <v>230</v>
      </c>
      <c r="CD34" s="146">
        <v>239</v>
      </c>
      <c r="CE34" s="146">
        <v>254</v>
      </c>
      <c r="CF34" s="146">
        <v>262</v>
      </c>
      <c r="CG34" s="146">
        <v>272</v>
      </c>
    </row>
    <row r="35" spans="1:86" x14ac:dyDescent="0.2">
      <c r="A35" s="190" t="s">
        <v>104</v>
      </c>
      <c r="B35" s="190"/>
      <c r="C35" s="190">
        <v>1016.4</v>
      </c>
      <c r="D35" s="190">
        <v>1016.4</v>
      </c>
      <c r="E35" s="190">
        <v>93</v>
      </c>
      <c r="F35" s="190">
        <v>93</v>
      </c>
      <c r="G35" s="190">
        <v>93</v>
      </c>
      <c r="H35" s="190">
        <v>93</v>
      </c>
      <c r="I35" s="190">
        <v>93</v>
      </c>
      <c r="J35" s="190">
        <v>93</v>
      </c>
      <c r="K35" s="296">
        <v>354</v>
      </c>
      <c r="L35" s="296">
        <v>354</v>
      </c>
      <c r="M35" s="296">
        <v>340</v>
      </c>
      <c r="N35" s="190">
        <v>384</v>
      </c>
      <c r="O35" s="190">
        <v>361</v>
      </c>
      <c r="P35" s="190">
        <v>350</v>
      </c>
      <c r="Q35" s="190">
        <v>476</v>
      </c>
      <c r="R35" s="190">
        <v>493</v>
      </c>
      <c r="S35" s="190">
        <v>512</v>
      </c>
      <c r="T35" s="190">
        <v>535</v>
      </c>
      <c r="U35" s="190">
        <v>505</v>
      </c>
      <c r="V35" s="190">
        <v>570</v>
      </c>
      <c r="W35" s="190">
        <v>583</v>
      </c>
      <c r="X35" s="190">
        <v>671</v>
      </c>
      <c r="Y35" s="190">
        <v>682</v>
      </c>
      <c r="Z35" s="190">
        <v>675</v>
      </c>
      <c r="AA35" s="190">
        <v>723</v>
      </c>
      <c r="AB35" s="190">
        <v>732</v>
      </c>
      <c r="AC35" s="190">
        <v>626</v>
      </c>
      <c r="AD35" s="190">
        <v>765</v>
      </c>
      <c r="AE35" s="190">
        <v>754</v>
      </c>
      <c r="AF35" s="190">
        <v>730</v>
      </c>
      <c r="AG35" s="190">
        <v>652</v>
      </c>
      <c r="AH35" s="190">
        <f>679-250</f>
        <v>429</v>
      </c>
      <c r="AI35" s="190">
        <f>659-350</f>
        <v>309</v>
      </c>
      <c r="AJ35" s="190">
        <v>315</v>
      </c>
      <c r="AK35" s="190">
        <v>325</v>
      </c>
      <c r="AL35" s="190">
        <v>315</v>
      </c>
      <c r="AM35" s="190">
        <v>291</v>
      </c>
      <c r="AN35" s="190">
        <v>250</v>
      </c>
      <c r="AO35" s="190">
        <v>268</v>
      </c>
      <c r="AP35" s="190">
        <v>232</v>
      </c>
      <c r="AQ35" s="190">
        <v>234</v>
      </c>
      <c r="AR35" s="190">
        <v>245</v>
      </c>
      <c r="AS35" s="190">
        <v>243</v>
      </c>
      <c r="AT35" s="190">
        <v>230</v>
      </c>
      <c r="AU35" s="190">
        <v>180</v>
      </c>
      <c r="AV35" s="190">
        <v>198</v>
      </c>
      <c r="AW35" s="190">
        <v>200</v>
      </c>
      <c r="AX35" s="190">
        <v>207</v>
      </c>
      <c r="AY35" s="190">
        <v>208</v>
      </c>
      <c r="AZ35" s="190">
        <v>185</v>
      </c>
      <c r="BA35" s="190">
        <v>190</v>
      </c>
      <c r="BB35" s="190">
        <v>380</v>
      </c>
      <c r="BC35" s="190">
        <v>377</v>
      </c>
      <c r="BD35" s="190">
        <v>378</v>
      </c>
      <c r="BE35" s="190">
        <v>409</v>
      </c>
      <c r="BF35" s="190">
        <v>537</v>
      </c>
      <c r="BG35" s="190">
        <v>781</v>
      </c>
      <c r="BH35" s="190">
        <v>739</v>
      </c>
      <c r="BI35" s="190">
        <v>738</v>
      </c>
      <c r="BJ35" s="190">
        <v>743</v>
      </c>
      <c r="BK35" s="190">
        <v>763</v>
      </c>
      <c r="BL35" s="190">
        <v>721</v>
      </c>
      <c r="BM35" s="190">
        <v>721</v>
      </c>
      <c r="BN35" s="190">
        <v>720</v>
      </c>
      <c r="BO35" s="190">
        <v>680</v>
      </c>
      <c r="BP35" s="146">
        <v>755</v>
      </c>
      <c r="BQ35" s="146">
        <v>724</v>
      </c>
      <c r="BR35" s="146">
        <v>722</v>
      </c>
      <c r="BS35" s="146">
        <v>739</v>
      </c>
      <c r="BT35" s="146">
        <v>774</v>
      </c>
      <c r="BU35" s="146">
        <v>779</v>
      </c>
      <c r="BV35" s="146">
        <v>761</v>
      </c>
      <c r="BW35" s="146">
        <v>772</v>
      </c>
      <c r="BX35" s="146">
        <v>704</v>
      </c>
      <c r="BY35" s="146">
        <v>741</v>
      </c>
      <c r="BZ35" s="146">
        <v>761</v>
      </c>
      <c r="CA35" s="146">
        <v>757</v>
      </c>
      <c r="CB35" s="146">
        <v>759</v>
      </c>
      <c r="CC35" s="146">
        <v>804</v>
      </c>
      <c r="CD35" s="146">
        <v>850</v>
      </c>
      <c r="CE35" s="146">
        <v>851</v>
      </c>
      <c r="CF35" s="146">
        <v>890</v>
      </c>
      <c r="CG35" s="146">
        <v>926</v>
      </c>
    </row>
    <row r="36" spans="1:86" x14ac:dyDescent="0.2">
      <c r="U36" s="307">
        <f>T2/S2</f>
        <v>0.9967833491012299</v>
      </c>
      <c r="AF36" s="307">
        <f t="shared" ref="AF36" si="249">AE2/AD2</f>
        <v>1.0059746079163554</v>
      </c>
      <c r="AG36" s="307">
        <f t="shared" ref="AG36" si="250">AF2/AE2</f>
        <v>1.0100222717149221</v>
      </c>
      <c r="AH36" s="307">
        <f t="shared" ref="AH36" si="251">AG2/AF2</f>
        <v>0.9994487320837927</v>
      </c>
      <c r="AI36" s="307">
        <f t="shared" ref="AI36" si="252">AH2/AG2</f>
        <v>1.0033094318808604</v>
      </c>
      <c r="AJ36" s="307">
        <f t="shared" ref="AJ36" si="253">AI2/AH2</f>
        <v>1.0043980208905994</v>
      </c>
      <c r="AK36" s="307">
        <f t="shared" ref="AK36" si="254">AJ2/AI2</f>
        <v>1.0038314176245211</v>
      </c>
      <c r="AL36" s="307">
        <f t="shared" ref="AL36" si="255">AK2/AJ2</f>
        <v>1.0029999999999999</v>
      </c>
      <c r="AM36" s="307">
        <f t="shared" ref="AM36:AN36" si="256">AL2/AK2</f>
        <v>1.0020828100938912</v>
      </c>
      <c r="AN36" s="307">
        <f t="shared" si="256"/>
        <v>1.0073236889692585</v>
      </c>
      <c r="AO36" s="307">
        <f t="shared" ref="AO36" si="257">AN2/AM2</f>
        <v>1.0166053316578405</v>
      </c>
      <c r="AP36" s="307">
        <f t="shared" ref="AP36" si="258">AO2/AN2</f>
        <v>1.0163340985343456</v>
      </c>
      <c r="AQ36" s="307">
        <f>AP2/AO2</f>
        <v>1.0099904439232039</v>
      </c>
      <c r="AR36" s="307">
        <f t="shared" ref="AR36:AT36" si="259">AQ2/AP2</f>
        <v>1.0124720454154481</v>
      </c>
      <c r="AS36" s="307">
        <f t="shared" si="259"/>
        <v>1.0084105003822956</v>
      </c>
      <c r="AT36" s="307">
        <f t="shared" si="259"/>
        <v>1.0051390058972198</v>
      </c>
      <c r="AU36" s="307">
        <f t="shared" ref="AU36" si="260">AT2/AS2</f>
        <v>1.0080462660296705</v>
      </c>
      <c r="AV36" s="307">
        <f t="shared" ref="AV36:AW36" si="261">AU2/AT2</f>
        <v>1.0102269892741331</v>
      </c>
      <c r="AW36" s="307">
        <f t="shared" si="261"/>
        <v>1.0093004115226336</v>
      </c>
      <c r="AX36" s="307">
        <f>AW2/AV2</f>
        <v>1.0071760580608335</v>
      </c>
      <c r="AY36" s="307">
        <f t="shared" ref="AY36:AZ36" si="262">AX2/AW2</f>
        <v>1.0088251963403772</v>
      </c>
      <c r="AZ36" s="307">
        <f t="shared" si="262"/>
        <v>1.0114767255216695</v>
      </c>
      <c r="BA36" s="307">
        <f t="shared" ref="BA36" si="263">AZ2/AY2</f>
        <v>1.0177735459811157</v>
      </c>
      <c r="BB36" s="307">
        <f t="shared" ref="BB36:BC36" si="264">BA2/AZ2</f>
        <v>1.0166055975676307</v>
      </c>
      <c r="BC36" s="307">
        <f t="shared" si="264"/>
        <v>1.0105061349693252</v>
      </c>
      <c r="BD36" s="307">
        <f t="shared" ref="BD36" si="265">BC2/BB2</f>
        <v>1.007816650223875</v>
      </c>
      <c r="BE36" s="307">
        <f t="shared" ref="BE36" si="266">BD2/BC2</f>
        <v>1.004367469879518</v>
      </c>
      <c r="BF36" s="307">
        <f t="shared" ref="BF36:BI36" si="267">BE2/BD2</f>
        <v>1.0029989503673715</v>
      </c>
      <c r="BG36" s="307">
        <f>BF2/BE2</f>
        <v>1</v>
      </c>
      <c r="BH36" s="307">
        <f t="shared" si="267"/>
        <v>1.0120346838092389</v>
      </c>
      <c r="BI36" s="307">
        <f t="shared" si="267"/>
        <v>1.0053179703079993</v>
      </c>
      <c r="BJ36" s="307">
        <f t="shared" ref="BJ36" si="268">BI2/BH2</f>
        <v>1.0024979795753433</v>
      </c>
      <c r="BK36" s="307">
        <f t="shared" ref="BK36" si="269">BJ2/BI2</f>
        <v>1.0046903627702457</v>
      </c>
      <c r="BL36" s="307">
        <f t="shared" ref="BL36" si="270">BK2/BJ2</f>
        <v>1.0045955211904587</v>
      </c>
      <c r="BM36" s="307">
        <f t="shared" ref="BM36" si="271">BL2/BK2</f>
        <v>1.0091489979668893</v>
      </c>
      <c r="BN36" s="307">
        <f t="shared" ref="BN36" si="272">BM2/BL2</f>
        <v>1.0108648726435461</v>
      </c>
      <c r="BO36" s="307">
        <f t="shared" ref="BO36" si="273">BN2/BM2</f>
        <v>1.0070467648942985</v>
      </c>
      <c r="BP36" s="307">
        <f t="shared" ref="BP36" si="274">BO2/BN2</f>
        <v>1.0059372349448685</v>
      </c>
      <c r="BQ36" s="307">
        <f t="shared" ref="BQ36" si="275">BP2/BO2</f>
        <v>1.0042158516020236</v>
      </c>
      <c r="BR36" s="307">
        <f t="shared" ref="BR36" si="276">BQ2/BP2</f>
        <v>1.0032185838231178</v>
      </c>
      <c r="BS36" s="307">
        <f>BR2/BQ2</f>
        <v>1.0020225972939043</v>
      </c>
      <c r="BT36" s="307">
        <f>BS2/BR2</f>
        <v>1</v>
      </c>
      <c r="BU36" s="307">
        <f t="shared" ref="BU36:BW36" si="277">BT2/BS2</f>
        <v>1.0024361383726597</v>
      </c>
      <c r="BV36" s="307">
        <f t="shared" si="277"/>
        <v>0.99868073878627972</v>
      </c>
      <c r="BW36" s="307">
        <f t="shared" si="277"/>
        <v>1.0027115344503927</v>
      </c>
      <c r="BX36" s="307">
        <f t="shared" ref="BX36" si="278">BW2/BV2</f>
        <v>1.0045763417001803</v>
      </c>
      <c r="BY36" s="307">
        <f t="shared" ref="BY36" si="279">BX2/BW2</f>
        <v>1.0093870789618995</v>
      </c>
      <c r="BZ36" s="307">
        <f t="shared" ref="BZ36" si="280">BY2/BX2</f>
        <v>1.0113512035010941</v>
      </c>
      <c r="CA36" s="307">
        <f t="shared" ref="CA36" si="281">BZ2/BY2</f>
        <v>1.0052738336713996</v>
      </c>
      <c r="CB36" s="307">
        <f t="shared" ref="CB36" si="282">CA2/BZ2</f>
        <v>1.0065913370998116</v>
      </c>
      <c r="CC36" s="307">
        <f t="shared" ref="CC36" si="283">CB2/CA2</f>
        <v>1.0032072698115728</v>
      </c>
      <c r="CD36" s="307">
        <f t="shared" ref="CD36" si="284">CC2/CB2</f>
        <v>1.00106567203943</v>
      </c>
      <c r="CE36" s="307">
        <f t="shared" ref="CE36" si="285">CD2/CC2</f>
        <v>1.0027278775781769</v>
      </c>
      <c r="CF36" s="307">
        <f t="shared" ref="CF36" si="286">CE2/CD2</f>
        <v>1.0018578727357177</v>
      </c>
      <c r="CG36" s="307">
        <f t="shared" ref="CG36" si="287">CF2/CE2</f>
        <v>1.0032452480296707</v>
      </c>
      <c r="CH36" s="307">
        <f t="shared" ref="CH36" si="288">CG2/CF2</f>
        <v>1.0018484288354899</v>
      </c>
    </row>
    <row r="37" spans="1:86" x14ac:dyDescent="0.2">
      <c r="U37" s="307">
        <f>U12/T12</f>
        <v>1.0124681371060889</v>
      </c>
      <c r="AF37" s="307">
        <f t="shared" ref="AF37:AF38" si="289">AF12/AE12</f>
        <v>1.0079876024844476</v>
      </c>
      <c r="AG37" s="307">
        <f t="shared" ref="AG37:AG38" si="290">AG12/AF12</f>
        <v>0.99336565943293698</v>
      </c>
      <c r="AH37" s="307">
        <f t="shared" ref="AH37:AH38" si="291">AH12/AG12</f>
        <v>1.0290806080567814</v>
      </c>
      <c r="AI37" s="307">
        <f t="shared" ref="AI37:AI38" si="292">AI12/AH12</f>
        <v>1.0813523639844969</v>
      </c>
      <c r="AJ37" s="307">
        <f t="shared" ref="AJ37:AJ38" si="293">AJ12/AI12</f>
        <v>1.0759395692483469</v>
      </c>
      <c r="AK37" s="307">
        <f t="shared" ref="AK37:AK38" si="294">AK12/AJ12</f>
        <v>1.0142021132481709</v>
      </c>
      <c r="AL37" s="307">
        <f t="shared" ref="AL37:AL38" si="295">AL12/AK12</f>
        <v>1.024441481279728</v>
      </c>
      <c r="AM37" s="307">
        <f t="shared" ref="AM37:AN38" si="296">AM12/AL12</f>
        <v>1.0466732715262088</v>
      </c>
      <c r="AN37" s="307">
        <f t="shared" si="296"/>
        <v>0.98067831185572163</v>
      </c>
      <c r="AO37" s="307">
        <f t="shared" ref="AO37:AO38" si="297">AO12/AN12</f>
        <v>1.0186976495993314</v>
      </c>
      <c r="AP37" s="307">
        <f t="shared" ref="AP37:AP38" si="298">AP12/AO12</f>
        <v>1.0031254874365521</v>
      </c>
      <c r="AQ37" s="307">
        <f t="shared" ref="AQ37" si="299">AQ12/AP12</f>
        <v>0.98986021258225376</v>
      </c>
      <c r="AR37" s="307">
        <f t="shared" ref="AR37:AR38" si="300">AR12/AQ12</f>
        <v>0.99272452784887233</v>
      </c>
      <c r="AS37" s="307">
        <f t="shared" ref="AS37:AS38" si="301">AS12/AR12</f>
        <v>1.0123485769521476</v>
      </c>
      <c r="AT37" s="307">
        <f t="shared" ref="AT37:AT38" si="302">AT12/AS12</f>
        <v>1.0100514317519158</v>
      </c>
      <c r="AU37" s="307">
        <f t="shared" ref="AU37:AU38" si="303">AU12/AT12</f>
        <v>0.99718097560386976</v>
      </c>
      <c r="AV37" s="307">
        <f t="shared" ref="AV37:AX38" si="304">AV12/AU12</f>
        <v>1.1273418231893881</v>
      </c>
      <c r="AW37" s="307">
        <f t="shared" si="304"/>
        <v>1.0127472082140838</v>
      </c>
      <c r="AX37" s="307">
        <f t="shared" si="304"/>
        <v>0.98466067835440318</v>
      </c>
      <c r="AY37" s="307">
        <f t="shared" ref="AY37:AY38" si="305">AY12/AX12</f>
        <v>1.0005680621930821</v>
      </c>
      <c r="AZ37" s="307">
        <f t="shared" ref="AZ37:AZ38" si="306">AZ12/AY12</f>
        <v>1.023197660155392</v>
      </c>
      <c r="BA37" s="307">
        <f t="shared" ref="BA37:BA38" si="307">BA12/AZ12</f>
        <v>1.0324306881844236</v>
      </c>
      <c r="BB37" s="307">
        <f t="shared" ref="BB37:BC38" si="308">BB12/BA12</f>
        <v>1.0162695329643963</v>
      </c>
      <c r="BC37" s="307">
        <f t="shared" si="308"/>
        <v>0.95428769664297175</v>
      </c>
      <c r="BD37" s="307">
        <f t="shared" ref="BD37:BD38" si="309">BD12/BC12</f>
        <v>1.0117272744873611</v>
      </c>
      <c r="BE37" s="307">
        <f t="shared" ref="BE37:BE38" si="310">BE12/BD12</f>
        <v>0.94129160627812081</v>
      </c>
      <c r="BF37" s="307">
        <f t="shared" ref="BF37:BI38" si="311">BF12/BE12</f>
        <v>1.0001756089943898</v>
      </c>
      <c r="BG37" s="307">
        <f>BG12/BF12</f>
        <v>1.0057280350283329</v>
      </c>
      <c r="BH37" s="307">
        <f t="shared" si="311"/>
        <v>0.95310610008490626</v>
      </c>
      <c r="BI37" s="307">
        <f t="shared" si="311"/>
        <v>1.0162121049157067</v>
      </c>
      <c r="BJ37" s="307">
        <f t="shared" ref="BJ37:BJ38" si="312">BJ12/BI12</f>
        <v>1.0052077307004477</v>
      </c>
      <c r="BK37" s="307">
        <f t="shared" ref="BK37:BK38" si="313">BK12/BJ12</f>
        <v>1.0093993820025453</v>
      </c>
      <c r="BL37" s="307">
        <f t="shared" ref="BL37:BL38" si="314">BL12/BK12</f>
        <v>1.0131299530387476</v>
      </c>
      <c r="BM37" s="307">
        <f t="shared" ref="BM37:BM38" si="315">BM12/BL12</f>
        <v>1.0074815587999617</v>
      </c>
      <c r="BN37" s="307">
        <f t="shared" ref="BN37:BN38" si="316">BN12/BM12</f>
        <v>1.0211019865901232</v>
      </c>
      <c r="BO37" s="307">
        <f t="shared" ref="BO37:BO38" si="317">BO12/BN12</f>
        <v>1.0360180575075699</v>
      </c>
      <c r="BP37" s="307">
        <f t="shared" ref="BP37:BP38" si="318">BP12/BO12</f>
        <v>1.0155010400048794</v>
      </c>
      <c r="BQ37" s="307">
        <f t="shared" ref="BQ37:BQ38" si="319">BQ12/BP12</f>
        <v>1.0239108800966816</v>
      </c>
      <c r="BR37" s="307">
        <f t="shared" ref="BR37:BR38" si="320">BR12/BQ12</f>
        <v>1.0149981087831146</v>
      </c>
      <c r="BS37" s="307">
        <f t="shared" ref="BS37:BT38" si="321">BS12/BR12</f>
        <v>1.0185314529371234</v>
      </c>
      <c r="BT37" s="307">
        <f t="shared" si="321"/>
        <v>0.9990449053957845</v>
      </c>
      <c r="BU37" s="307">
        <f t="shared" ref="BU37:BU38" si="322">BU12/BT12</f>
        <v>1.0286054710124979</v>
      </c>
      <c r="BV37" s="307">
        <f t="shared" ref="BV37:BW38" si="323">BV12/BU12</f>
        <v>1.0116789551072827</v>
      </c>
      <c r="BW37" s="307">
        <f t="shared" si="323"/>
        <v>1.0338392007536756</v>
      </c>
      <c r="BX37" s="307">
        <f t="shared" ref="BX37:BX38" si="324">BX12/BW12</f>
        <v>1.0146545585539279</v>
      </c>
      <c r="BY37" s="307">
        <f t="shared" ref="BY37:BY38" si="325">BY12/BX12</f>
        <v>1.0033162593100815</v>
      </c>
      <c r="BZ37" s="307">
        <f t="shared" ref="BZ37:BZ38" si="326">BZ12/BY12</f>
        <v>1.0155515553657439</v>
      </c>
      <c r="CA37" s="307">
        <f t="shared" ref="CA37:CA38" si="327">CA12/BZ12</f>
        <v>1.0096272080500097</v>
      </c>
      <c r="CB37" s="307">
        <f t="shared" ref="CB37:CB38" si="328">CB12/CA12</f>
        <v>1.0073732862363989</v>
      </c>
      <c r="CC37" s="307">
        <f t="shared" ref="CC37:CC38" si="329">CC12/CB12</f>
        <v>1.0055287812018983</v>
      </c>
      <c r="CD37" s="307">
        <f t="shared" ref="CD37:CD38" si="330">CD12/CC12</f>
        <v>1.0024755045417124</v>
      </c>
      <c r="CE37" s="307">
        <f t="shared" ref="CE37:CE38" si="331">CE12/CD12</f>
        <v>1.0009044448363547</v>
      </c>
      <c r="CF37" s="307">
        <f t="shared" ref="CF37:CF38" si="332">CF12/CE12</f>
        <v>1.0080518120535416</v>
      </c>
      <c r="CG37" s="307">
        <f t="shared" ref="CG37:CG38" si="333">CG12/CF12</f>
        <v>0.90481956677596809</v>
      </c>
      <c r="CH37" s="307">
        <f t="shared" ref="CH37:CH38" si="334">CH12/CG12</f>
        <v>1.1204977594783252</v>
      </c>
    </row>
    <row r="38" spans="1:86" x14ac:dyDescent="0.2">
      <c r="U38" s="307">
        <f>U13/T13</f>
        <v>1.0302500335033913</v>
      </c>
      <c r="AF38" s="307">
        <f t="shared" si="289"/>
        <v>1.0097082874137675</v>
      </c>
      <c r="AG38" s="307">
        <f t="shared" si="290"/>
        <v>0.99253488141240009</v>
      </c>
      <c r="AH38" s="307">
        <f t="shared" si="291"/>
        <v>1.0400362663058171</v>
      </c>
      <c r="AI38" s="307">
        <f t="shared" si="292"/>
        <v>1.0627865425143166</v>
      </c>
      <c r="AJ38" s="307">
        <f t="shared" si="293"/>
        <v>1.0695486046401832</v>
      </c>
      <c r="AK38" s="307">
        <f t="shared" si="294"/>
        <v>1.0473715545016014</v>
      </c>
      <c r="AL38" s="307">
        <f t="shared" si="295"/>
        <v>1.0422801231081475</v>
      </c>
      <c r="AM38" s="307">
        <f t="shared" si="296"/>
        <v>1.0199131217935469</v>
      </c>
      <c r="AN38" s="307">
        <f t="shared" si="296"/>
        <v>0.97006871705230024</v>
      </c>
      <c r="AO38" s="307">
        <f t="shared" si="297"/>
        <v>1.0524109391324239</v>
      </c>
      <c r="AP38" s="307">
        <f t="shared" si="298"/>
        <v>0.98634119222811978</v>
      </c>
      <c r="AQ38" s="307">
        <f>AQ13/AP13</f>
        <v>1.0134479660494751</v>
      </c>
      <c r="AR38" s="307">
        <f t="shared" si="300"/>
        <v>0.98889679576727862</v>
      </c>
      <c r="AS38" s="307">
        <f t="shared" si="301"/>
        <v>1.0142716269450762</v>
      </c>
      <c r="AT38" s="307">
        <f t="shared" si="302"/>
        <v>1.0089000468872447</v>
      </c>
      <c r="AU38" s="307">
        <f t="shared" si="303"/>
        <v>1.012501950407688</v>
      </c>
      <c r="AV38" s="307">
        <f t="shared" si="304"/>
        <v>1.0890569250275788</v>
      </c>
      <c r="AW38" s="307">
        <f t="shared" si="304"/>
        <v>1.0018440439143608</v>
      </c>
      <c r="AX38" s="307">
        <f t="shared" si="304"/>
        <v>0.99484878210089389</v>
      </c>
      <c r="AY38" s="307">
        <f t="shared" si="305"/>
        <v>0.99908215364940156</v>
      </c>
      <c r="AZ38" s="307">
        <f t="shared" si="306"/>
        <v>1.0214146710492331</v>
      </c>
      <c r="BA38" s="307">
        <f t="shared" si="307"/>
        <v>1.0281509261352735</v>
      </c>
      <c r="BB38" s="307">
        <f t="shared" si="308"/>
        <v>1.012946987653313</v>
      </c>
      <c r="BC38" s="307">
        <f t="shared" si="308"/>
        <v>0.95590556443779362</v>
      </c>
      <c r="BD38" s="307">
        <f t="shared" si="309"/>
        <v>1.0103856910763549</v>
      </c>
      <c r="BE38" s="307">
        <f t="shared" si="310"/>
        <v>0.94631972545537146</v>
      </c>
      <c r="BF38" s="307">
        <f t="shared" si="311"/>
        <v>1.0001287070779274</v>
      </c>
      <c r="BG38" s="307">
        <f>BG13/BF13</f>
        <v>0.99678943124356212</v>
      </c>
      <c r="BH38" s="307">
        <f t="shared" si="311"/>
        <v>0.95411277625938296</v>
      </c>
      <c r="BI38" s="307">
        <f t="shared" si="311"/>
        <v>1.020844042876673</v>
      </c>
      <c r="BJ38" s="307">
        <f t="shared" si="312"/>
        <v>1.0041132198041254</v>
      </c>
      <c r="BK38" s="307">
        <f t="shared" si="313"/>
        <v>1.0044751824059157</v>
      </c>
      <c r="BL38" s="307">
        <f t="shared" si="314"/>
        <v>1.0142712814095471</v>
      </c>
      <c r="BM38" s="307">
        <f t="shared" si="315"/>
        <v>1.012917214864278</v>
      </c>
      <c r="BN38" s="307">
        <f t="shared" si="316"/>
        <v>1.018861294349914</v>
      </c>
      <c r="BO38" s="307">
        <f t="shared" si="317"/>
        <v>1.0387676177134513</v>
      </c>
      <c r="BP38" s="307">
        <f t="shared" si="318"/>
        <v>1.0188428817616122</v>
      </c>
      <c r="BQ38" s="307">
        <f t="shared" si="319"/>
        <v>1.0165640413727994</v>
      </c>
      <c r="BR38" s="307">
        <f t="shared" si="320"/>
        <v>1.0190760010334481</v>
      </c>
      <c r="BS38" s="307">
        <f t="shared" si="321"/>
        <v>1.0115604565450906</v>
      </c>
      <c r="BT38" s="307">
        <f t="shared" si="321"/>
        <v>0.99790687966333091</v>
      </c>
      <c r="BU38" s="307">
        <f t="shared" si="322"/>
        <v>1.0259726479473181</v>
      </c>
      <c r="BV38" s="307">
        <f t="shared" si="323"/>
        <v>1.0125577042447085</v>
      </c>
      <c r="BW38" s="307">
        <f t="shared" si="323"/>
        <v>1.0358370719489154</v>
      </c>
      <c r="BX38" s="307">
        <f t="shared" si="324"/>
        <v>1.0128592775746357</v>
      </c>
      <c r="BY38" s="307">
        <f t="shared" si="325"/>
        <v>1.0147300695776076</v>
      </c>
      <c r="BZ38" s="307">
        <f t="shared" si="326"/>
        <v>1.0101946628312495</v>
      </c>
      <c r="CA38" s="307">
        <f t="shared" si="327"/>
        <v>1.0060773426258447</v>
      </c>
      <c r="CB38" s="307">
        <f t="shared" si="328"/>
        <v>1.007249628967813</v>
      </c>
      <c r="CC38" s="307">
        <f t="shared" si="329"/>
        <v>1.001858711149032</v>
      </c>
      <c r="CD38" s="307">
        <f t="shared" si="330"/>
        <v>0.99931790137378029</v>
      </c>
      <c r="CE38" s="307">
        <f t="shared" si="331"/>
        <v>1.0031386794195474</v>
      </c>
      <c r="CF38" s="307">
        <f t="shared" si="332"/>
        <v>1.0105063397365133</v>
      </c>
      <c r="CG38" s="307">
        <f t="shared" si="333"/>
        <v>0.90920245974175307</v>
      </c>
      <c r="CH38" s="307">
        <f t="shared" si="334"/>
        <v>1.1169989093928676</v>
      </c>
    </row>
    <row r="39" spans="1:86" x14ac:dyDescent="0.2">
      <c r="AH39" s="146">
        <f>AH33/AH32</f>
        <v>1.9694117647058824</v>
      </c>
      <c r="AI39" s="146">
        <f t="shared" ref="AI39:AK39" si="335">AI33/AI32</f>
        <v>1.465034965034965</v>
      </c>
      <c r="AJ39" s="146">
        <f t="shared" si="335"/>
        <v>1.4231145935357492</v>
      </c>
      <c r="AK39" s="146">
        <f t="shared" si="335"/>
        <v>1.3318181818181818</v>
      </c>
      <c r="AL39" s="146">
        <f t="shared" ref="AL39:AM39" si="336">AL33/AL32</f>
        <v>1.1610017889087656</v>
      </c>
      <c r="AM39" s="146">
        <f t="shared" si="336"/>
        <v>1.2726377952755905</v>
      </c>
      <c r="AN39" s="146">
        <f t="shared" ref="AN39:AO39" si="337">AN33/AN32</f>
        <v>1.2357563850687623</v>
      </c>
      <c r="AO39" s="146">
        <f t="shared" si="337"/>
        <v>1.2654249126891735</v>
      </c>
      <c r="AP39" s="310">
        <f>AP33/AP32</f>
        <v>1.3564705882352941</v>
      </c>
      <c r="AQ39" s="146">
        <f t="shared" ref="AQ39:AT39" si="338">AQ33/AQ32</f>
        <v>1.4468354430379746</v>
      </c>
      <c r="AR39" s="146">
        <f t="shared" si="338"/>
        <v>1.4287369640787948</v>
      </c>
      <c r="AS39" s="146">
        <f t="shared" si="338"/>
        <v>1.4184720638540478</v>
      </c>
      <c r="AT39" s="146">
        <f t="shared" si="338"/>
        <v>1.4833555259653795</v>
      </c>
      <c r="AU39" s="146">
        <f t="shared" ref="AU39:AV39" si="339">AU33/AU32</f>
        <v>1.0199004975124377</v>
      </c>
      <c r="AV39" s="146">
        <f t="shared" si="339"/>
        <v>1.009400705052879</v>
      </c>
      <c r="AW39" s="146">
        <f t="shared" ref="AW39:AX39" si="340">AW33/AW32</f>
        <v>1.0857142857142856</v>
      </c>
      <c r="AX39" s="146">
        <f t="shared" si="340"/>
        <v>1.1194209891435465</v>
      </c>
      <c r="AY39" s="146">
        <f t="shared" ref="AY39:AZ39" si="341">AY33/AY32</f>
        <v>1.0784313725490196</v>
      </c>
      <c r="AZ39" s="146">
        <f t="shared" si="341"/>
        <v>1.0185185185185186</v>
      </c>
      <c r="BA39" s="146">
        <f t="shared" ref="BA39:BB39" si="342">BA33/BA32</f>
        <v>1.008505467800729</v>
      </c>
      <c r="BB39" s="146">
        <f t="shared" si="342"/>
        <v>2.0531520395550062</v>
      </c>
      <c r="BC39" s="146">
        <f t="shared" ref="BC39:BE39" si="343">BC33/BC32</f>
        <v>2.0216346153846154</v>
      </c>
      <c r="BD39" s="146">
        <f t="shared" si="343"/>
        <v>2.0847029077117574</v>
      </c>
      <c r="BE39" s="146">
        <f t="shared" si="343"/>
        <v>2.1773455377574371</v>
      </c>
      <c r="BF39" s="146">
        <f t="shared" ref="BF39" si="344">BF33/BF32</f>
        <v>2.2001943634596697</v>
      </c>
      <c r="BG39" s="146">
        <f>BG33/BG32</f>
        <v>3.2381870781099327</v>
      </c>
      <c r="BH39" s="146">
        <f t="shared" ref="BH39:BI39" si="345">BH33/BH32</f>
        <v>3.056956115779645</v>
      </c>
      <c r="BI39" s="146">
        <f t="shared" si="345"/>
        <v>3.1305581835383158</v>
      </c>
      <c r="BJ39" s="146">
        <f t="shared" ref="BJ39:BM39" si="346">BJ33/BJ32</f>
        <v>3.1117824773413898</v>
      </c>
      <c r="BK39" s="146">
        <f t="shared" si="346"/>
        <v>3.0065481758652948</v>
      </c>
      <c r="BL39" s="146">
        <f t="shared" si="346"/>
        <v>3.2795156407669022</v>
      </c>
      <c r="BM39" s="146">
        <f t="shared" si="346"/>
        <v>3.2214285714285715</v>
      </c>
      <c r="BN39" s="146">
        <f t="shared" ref="BN39:BP39" si="347">BN33/BN32</f>
        <v>2.9663551401869159</v>
      </c>
      <c r="BO39" s="146">
        <f t="shared" si="347"/>
        <v>3.2048929663608563</v>
      </c>
      <c r="BP39" s="146">
        <f t="shared" si="347"/>
        <v>3.0561797752808988</v>
      </c>
      <c r="BQ39" s="146">
        <f t="shared" ref="BQ39:BS39" si="348">BQ33/BQ32</f>
        <v>3.1322233104799215</v>
      </c>
      <c r="BR39" s="146">
        <f t="shared" si="348"/>
        <v>3.1152679474216378</v>
      </c>
      <c r="BS39" s="146">
        <f t="shared" si="348"/>
        <v>3.3919491525423728</v>
      </c>
      <c r="BT39" s="146">
        <f t="shared" ref="BT39:BV39" si="349">BT33/BT32</f>
        <v>3.0640904806786051</v>
      </c>
      <c r="BU39" s="146">
        <f t="shared" si="349"/>
        <v>3.2487100103199174</v>
      </c>
      <c r="BV39" s="146">
        <f t="shared" si="349"/>
        <v>3.0759137769447049</v>
      </c>
      <c r="BW39" s="146">
        <f t="shared" ref="BW39:BY39" si="350">BW33/BW32</f>
        <v>3.1813627254509016</v>
      </c>
      <c r="BX39" s="146">
        <f t="shared" si="350"/>
        <v>3.48744769874477</v>
      </c>
      <c r="BY39" s="146">
        <f t="shared" si="350"/>
        <v>3.2806673209028459</v>
      </c>
      <c r="BZ39" s="146">
        <f t="shared" ref="BZ39:CA39" si="351">BZ33/BZ32</f>
        <v>3.2544031311154598</v>
      </c>
      <c r="CA39" s="146">
        <f t="shared" si="351"/>
        <v>3.3043902439024389</v>
      </c>
      <c r="CB39" s="146">
        <f t="shared" ref="CB39:CC39" si="352">CB33/CB32</f>
        <v>3.1966759002770084</v>
      </c>
      <c r="CC39" s="146">
        <f t="shared" si="352"/>
        <v>3.1791808873720138</v>
      </c>
      <c r="CD39" s="146">
        <f t="shared" ref="CD39:CF39" si="353">CD33/CD32</f>
        <v>3.3008763388510225</v>
      </c>
      <c r="CE39" s="146">
        <f t="shared" si="353"/>
        <v>3.1942392909896604</v>
      </c>
      <c r="CF39" s="146">
        <f t="shared" si="353"/>
        <v>3.312051649928264</v>
      </c>
      <c r="CG39" s="146">
        <f t="shared" ref="CG39:CH39" si="354">CG33/CG32</f>
        <v>3.2973878097789684</v>
      </c>
      <c r="CH39" s="146" t="e">
        <f t="shared" si="354"/>
        <v>#DIV/0!</v>
      </c>
    </row>
    <row r="40" spans="1:86" x14ac:dyDescent="0.2">
      <c r="AH40" s="146">
        <f>AH32*AH39</f>
        <v>1674</v>
      </c>
      <c r="AI40" s="146">
        <f t="shared" ref="AI40:AK40" si="355">AI32*AI39</f>
        <v>1257</v>
      </c>
      <c r="AJ40" s="146">
        <f t="shared" si="355"/>
        <v>1453</v>
      </c>
      <c r="AK40" s="146">
        <f t="shared" si="355"/>
        <v>1465</v>
      </c>
      <c r="AL40" s="146">
        <f t="shared" ref="AL40:AM40" si="356">AL32*AL39</f>
        <v>1298</v>
      </c>
      <c r="AM40" s="146">
        <f t="shared" si="356"/>
        <v>1293</v>
      </c>
      <c r="AN40" s="146">
        <f t="shared" ref="AN40:AO40" si="357">AN32*AN39</f>
        <v>1258</v>
      </c>
      <c r="AO40" s="146">
        <f t="shared" si="357"/>
        <v>1087</v>
      </c>
      <c r="AP40" s="146">
        <f>AP32*AP39</f>
        <v>1153</v>
      </c>
      <c r="AQ40" s="146">
        <f t="shared" ref="AQ40:AT40" si="358">AQ32*AQ39</f>
        <v>1143</v>
      </c>
      <c r="AR40" s="146">
        <f t="shared" si="358"/>
        <v>1233</v>
      </c>
      <c r="AS40" s="146">
        <f t="shared" si="358"/>
        <v>1244</v>
      </c>
      <c r="AT40" s="146">
        <f t="shared" si="358"/>
        <v>1114</v>
      </c>
      <c r="AU40" s="146">
        <f t="shared" ref="AU40:AV40" si="359">AU32*AU39</f>
        <v>819.99999999999989</v>
      </c>
      <c r="AV40" s="146">
        <f t="shared" si="359"/>
        <v>859.00000000000011</v>
      </c>
      <c r="AW40" s="146">
        <f t="shared" ref="AW40:AX40" si="360">AW32*AW39</f>
        <v>911.99999999999989</v>
      </c>
      <c r="AX40" s="146">
        <f t="shared" si="360"/>
        <v>928</v>
      </c>
      <c r="AY40" s="146">
        <f t="shared" ref="AY40:AZ40" si="361">AY32*AY39</f>
        <v>935</v>
      </c>
      <c r="AZ40" s="146">
        <f t="shared" si="361"/>
        <v>825.00000000000011</v>
      </c>
      <c r="BA40" s="146">
        <f t="shared" ref="BA40:BB40" si="362">BA32*BA39</f>
        <v>830</v>
      </c>
      <c r="BB40" s="146">
        <f t="shared" si="362"/>
        <v>1661</v>
      </c>
      <c r="BC40" s="146">
        <f t="shared" ref="BC40:BE40" si="363">BC32*BC39</f>
        <v>1682</v>
      </c>
      <c r="BD40" s="146">
        <f t="shared" si="363"/>
        <v>1649</v>
      </c>
      <c r="BE40" s="146">
        <f t="shared" si="363"/>
        <v>1903</v>
      </c>
      <c r="BF40" s="146">
        <f t="shared" ref="BF40" si="364">BF32*BF39</f>
        <v>2264</v>
      </c>
      <c r="BG40" s="146">
        <f>BG32*BG39</f>
        <v>3358</v>
      </c>
      <c r="BH40" s="146">
        <f t="shared" ref="BH40:BI40" si="365">BH32*BH39</f>
        <v>3274</v>
      </c>
      <c r="BI40" s="146">
        <f t="shared" si="365"/>
        <v>3309</v>
      </c>
      <c r="BJ40" s="146">
        <f t="shared" ref="BJ40:BM40" si="366">BJ32*BJ39</f>
        <v>3090</v>
      </c>
      <c r="BK40" s="146">
        <f t="shared" si="366"/>
        <v>3214</v>
      </c>
      <c r="BL40" s="146">
        <f t="shared" si="366"/>
        <v>3250</v>
      </c>
      <c r="BM40" s="146">
        <f t="shared" si="366"/>
        <v>3157</v>
      </c>
      <c r="BN40" s="146">
        <f t="shared" ref="BN40:BP40" si="367">BN32*BN39</f>
        <v>3174</v>
      </c>
      <c r="BO40" s="146">
        <f t="shared" si="367"/>
        <v>3144</v>
      </c>
      <c r="BP40" s="146">
        <f t="shared" si="367"/>
        <v>3264</v>
      </c>
      <c r="BQ40" s="146">
        <f t="shared" ref="BQ40:BS40" si="368">BQ32*BQ39</f>
        <v>3198</v>
      </c>
      <c r="BR40" s="146">
        <f t="shared" si="368"/>
        <v>3081</v>
      </c>
      <c r="BS40" s="146">
        <f t="shared" si="368"/>
        <v>3202</v>
      </c>
      <c r="BT40" s="146">
        <f t="shared" ref="BT40:BV40" si="369">BT32*BT39</f>
        <v>3251</v>
      </c>
      <c r="BU40" s="146">
        <f t="shared" si="369"/>
        <v>3148</v>
      </c>
      <c r="BV40" s="146">
        <f t="shared" si="369"/>
        <v>3282</v>
      </c>
      <c r="BW40" s="146">
        <f t="shared" ref="BW40:BY40" si="370">BW32*BW39</f>
        <v>3175</v>
      </c>
      <c r="BX40" s="146">
        <f t="shared" si="370"/>
        <v>3334</v>
      </c>
      <c r="BY40" s="146">
        <f t="shared" si="370"/>
        <v>3343</v>
      </c>
      <c r="BZ40" s="146">
        <f t="shared" ref="BZ40:CA40" si="371">BZ32*BZ39</f>
        <v>3326</v>
      </c>
      <c r="CA40" s="146">
        <f t="shared" si="371"/>
        <v>3387</v>
      </c>
      <c r="CB40" s="146">
        <f t="shared" ref="CB40:CC40" si="372">CB32*CB39</f>
        <v>3462</v>
      </c>
      <c r="CC40" s="146">
        <f t="shared" si="372"/>
        <v>3726</v>
      </c>
      <c r="CD40" s="146">
        <f t="shared" ref="CD40:CF40" si="373">CD32*CD39</f>
        <v>3390</v>
      </c>
      <c r="CE40" s="146">
        <f t="shared" si="373"/>
        <v>4325</v>
      </c>
      <c r="CF40" s="146">
        <f t="shared" si="373"/>
        <v>4617</v>
      </c>
      <c r="CG40" s="146">
        <f t="shared" ref="CG40:CH40" si="374">CG32*CG39</f>
        <v>4923</v>
      </c>
      <c r="CH40" s="146" t="e">
        <f t="shared" si="374"/>
        <v>#DIV/0!</v>
      </c>
    </row>
  </sheetData>
  <protectedRanges>
    <protectedRange sqref="A8:IV9" name="Rango1"/>
  </protectedRanges>
  <phoneticPr fontId="19" type="noConversion"/>
  <pageMargins left="0.74803149606299213" right="0.74803149606299213" top="0.98425196850393704" bottom="0.98425196850393704" header="0.51181102362204722" footer="0.51181102362204722"/>
  <pageSetup paperSize="9" scale="50" firstPageNumber="0" orientation="portrait" r:id="rId1"/>
  <headerFooter alignWithMargins="0"/>
  <colBreaks count="5" manualBreakCount="5">
    <brk id="6" max="1048575" man="1"/>
    <brk id="19" max="1048575" man="1"/>
    <brk id="31" max="41" man="1"/>
    <brk id="33" max="1048575" man="1"/>
    <brk id="39" max="1048575" man="1"/>
  </col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indexed="47"/>
    <pageSetUpPr fitToPage="1"/>
  </sheetPr>
  <dimension ref="A1:DC95"/>
  <sheetViews>
    <sheetView showGridLines="0" tabSelected="1" view="pageBreakPreview" zoomScale="70" zoomScaleNormal="85" zoomScaleSheetLayoutView="70" workbookViewId="0">
      <pane xSplit="6" ySplit="2" topLeftCell="G28" activePane="bottomRight" state="frozen"/>
      <selection pane="topRight" activeCell="G1" sqref="G1"/>
      <selection pane="bottomLeft" activeCell="A3" sqref="A3"/>
      <selection pane="bottomRight" activeCell="K58" sqref="K58"/>
    </sheetView>
  </sheetViews>
  <sheetFormatPr baseColWidth="10" defaultColWidth="10.6640625" defaultRowHeight="13.2" x14ac:dyDescent="0.25"/>
  <cols>
    <col min="1" max="1" width="36.33203125" customWidth="1"/>
    <col min="2" max="3" width="10" customWidth="1"/>
    <col min="4" max="4" width="8.6640625" customWidth="1"/>
    <col min="5" max="5" width="9.33203125" bestFit="1" customWidth="1"/>
    <col min="6" max="6" width="12.33203125" bestFit="1" customWidth="1"/>
    <col min="7" max="7" width="12" customWidth="1"/>
    <col min="8" max="9" width="10.109375" customWidth="1"/>
    <col min="10" max="10" width="11.88671875" customWidth="1"/>
    <col min="11" max="107" width="10.109375" customWidth="1"/>
  </cols>
  <sheetData>
    <row r="1" spans="1:107" ht="21" customHeight="1" thickBot="1" x14ac:dyDescent="0.3">
      <c r="A1" s="137" t="str">
        <f>'1 Dm_Cm'!A1</f>
        <v xml:space="preserve">Resoluciones CREG 092 y 093 de 2018 </v>
      </c>
    </row>
    <row r="2" spans="1:107" ht="16.2" thickBot="1" x14ac:dyDescent="0.35">
      <c r="A2" s="75" t="s">
        <v>34</v>
      </c>
      <c r="B2" s="76" t="s">
        <v>35</v>
      </c>
      <c r="C2" s="77">
        <f>'1 Dm_Cm'!E3</f>
        <v>43466</v>
      </c>
      <c r="D2" s="77">
        <f>'1 Dm_Cm'!F3</f>
        <v>43497</v>
      </c>
      <c r="E2" s="77">
        <f>'1 Dm_Cm'!G3</f>
        <v>43525</v>
      </c>
      <c r="F2" s="77">
        <f>'1 Dm_Cm'!H3</f>
        <v>43556</v>
      </c>
      <c r="G2" s="77">
        <f>'1 Dm_Cm'!I3</f>
        <v>43586</v>
      </c>
      <c r="H2" s="77">
        <f>'1 Dm_Cm'!J3</f>
        <v>43617</v>
      </c>
      <c r="I2" s="77">
        <f>'1 Dm_Cm'!K3</f>
        <v>43647</v>
      </c>
      <c r="J2" s="77">
        <f>'1 Dm_Cm'!L3</f>
        <v>43678</v>
      </c>
      <c r="K2" s="77">
        <f>'1 Dm_Cm'!M3</f>
        <v>43709</v>
      </c>
      <c r="L2" s="77">
        <f>'1 Dm_Cm'!N3</f>
        <v>43739</v>
      </c>
      <c r="M2" s="77">
        <f>'1 Dm_Cm'!O3</f>
        <v>43770</v>
      </c>
      <c r="N2" s="77">
        <f>'1 Dm_Cm'!P3</f>
        <v>43800</v>
      </c>
      <c r="O2" s="77">
        <f>'1 Dm_Cm'!Q3</f>
        <v>43831</v>
      </c>
      <c r="P2" s="77">
        <f>'1 Dm_Cm'!R3</f>
        <v>43862</v>
      </c>
      <c r="Q2" s="77">
        <f>'1 Dm_Cm'!S3</f>
        <v>43891</v>
      </c>
      <c r="R2" s="305">
        <f>'1 Dm_Cm'!T3</f>
        <v>43922</v>
      </c>
      <c r="S2" s="304">
        <f>'1 Dm_Cm'!U3</f>
        <v>43952</v>
      </c>
      <c r="T2" s="77">
        <f>'1 Dm_Cm'!V3</f>
        <v>43983</v>
      </c>
      <c r="U2" s="77">
        <f>'1 Dm_Cm'!W3</f>
        <v>44013</v>
      </c>
      <c r="V2" s="77">
        <f>'1 Dm_Cm'!X3</f>
        <v>44044</v>
      </c>
      <c r="W2" s="77">
        <f>'1 Dm_Cm'!Y3</f>
        <v>44075</v>
      </c>
      <c r="X2" s="77">
        <f>'1 Dm_Cm'!Z3</f>
        <v>44105</v>
      </c>
      <c r="Y2" s="77">
        <f>'1 Dm_Cm'!AA3</f>
        <v>44136</v>
      </c>
      <c r="Z2" s="77">
        <f>'1 Dm_Cm'!AB3</f>
        <v>44166</v>
      </c>
      <c r="AA2" s="77">
        <f>'1 Dm_Cm'!AC3</f>
        <v>44197</v>
      </c>
      <c r="AB2" s="77">
        <f>'1 Dm_Cm'!AD3</f>
        <v>44228</v>
      </c>
      <c r="AC2" s="77">
        <f>'1 Dm_Cm'!AE3</f>
        <v>44256</v>
      </c>
      <c r="AD2" s="77">
        <f>'1 Dm_Cm'!AF3</f>
        <v>44287</v>
      </c>
      <c r="AE2" s="77">
        <f>'1 Dm_Cm'!AG3</f>
        <v>44317</v>
      </c>
      <c r="AF2" s="77">
        <f>'1 Dm_Cm'!AH3</f>
        <v>44348</v>
      </c>
      <c r="AG2" s="77">
        <f>'1 Dm_Cm'!AI3</f>
        <v>44378</v>
      </c>
      <c r="AH2" s="77">
        <f>'1 Dm_Cm'!AJ3</f>
        <v>44409</v>
      </c>
      <c r="AI2" s="77">
        <f>'1 Dm_Cm'!AK3</f>
        <v>44440</v>
      </c>
      <c r="AJ2" s="77">
        <f>'1 Dm_Cm'!AL3</f>
        <v>44470</v>
      </c>
      <c r="AK2" s="77">
        <f>'1 Dm_Cm'!AM3</f>
        <v>44501</v>
      </c>
      <c r="AL2" s="77">
        <f>'1 Dm_Cm'!AN3</f>
        <v>44531</v>
      </c>
      <c r="AM2" s="77">
        <f>'1 Dm_Cm'!AO3</f>
        <v>44562</v>
      </c>
      <c r="AN2" s="77">
        <f>'1 Dm_Cm'!AP3</f>
        <v>44593</v>
      </c>
      <c r="AO2" s="77">
        <f>'1 Dm_Cm'!AQ3</f>
        <v>44621</v>
      </c>
      <c r="AP2" s="77">
        <f>'1 Dm_Cm'!AR3</f>
        <v>44652</v>
      </c>
      <c r="AQ2" s="77">
        <f>'1 Dm_Cm'!AS3</f>
        <v>44682</v>
      </c>
      <c r="AR2" s="77">
        <f>'1 Dm_Cm'!AT3</f>
        <v>44713</v>
      </c>
      <c r="AS2" s="77">
        <f>'1 Dm_Cm'!AU3</f>
        <v>44743</v>
      </c>
      <c r="AT2" s="77">
        <f>'1 Dm_Cm'!AV3</f>
        <v>44774</v>
      </c>
      <c r="AU2" s="77">
        <f>'1 Dm_Cm'!AW3</f>
        <v>44805</v>
      </c>
      <c r="AV2" s="77">
        <f>'1 Dm_Cm'!AX3</f>
        <v>44835</v>
      </c>
      <c r="AW2" s="77">
        <f>'1 Dm_Cm'!AY3</f>
        <v>44866</v>
      </c>
      <c r="AX2" s="77">
        <f>'1 Dm_Cm'!AZ3</f>
        <v>44896</v>
      </c>
      <c r="AY2" s="77">
        <f>'1 Dm_Cm'!BA3</f>
        <v>44927</v>
      </c>
      <c r="AZ2" s="77">
        <f>'1 Dm_Cm'!BB3</f>
        <v>44958</v>
      </c>
      <c r="BA2" s="77">
        <f>'1 Dm_Cm'!BC3</f>
        <v>44986</v>
      </c>
      <c r="BB2" s="77">
        <f>'1 Dm_Cm'!BD3</f>
        <v>45017</v>
      </c>
      <c r="BC2" s="77">
        <f>'1 Dm_Cm'!BE3</f>
        <v>45047</v>
      </c>
      <c r="BD2" s="77">
        <f>'1 Dm_Cm'!BF3</f>
        <v>45078</v>
      </c>
      <c r="BE2" s="77">
        <f>'1 Dm_Cm'!BG3</f>
        <v>45108</v>
      </c>
      <c r="BF2" s="77">
        <f>'1 Dm_Cm'!BH3</f>
        <v>45139</v>
      </c>
      <c r="BG2" s="77">
        <f>'1 Dm_Cm'!BI3</f>
        <v>45170</v>
      </c>
      <c r="BH2" s="77">
        <f>'1 Dm_Cm'!BJ3</f>
        <v>45200</v>
      </c>
      <c r="BI2" s="77">
        <f>'1 Dm_Cm'!BK3</f>
        <v>45231</v>
      </c>
      <c r="BJ2" s="77">
        <f>'1 Dm_Cm'!BL3</f>
        <v>45261</v>
      </c>
      <c r="BK2" s="77">
        <f>'1 Dm_Cm'!BM3</f>
        <v>45292</v>
      </c>
      <c r="BL2" s="77">
        <f>'1 Dm_Cm'!BN3</f>
        <v>45323</v>
      </c>
      <c r="BM2" s="77">
        <f>'1 Dm_Cm'!BO3</f>
        <v>45352</v>
      </c>
      <c r="BN2" s="77">
        <f>'1 Dm_Cm'!BP3</f>
        <v>45383</v>
      </c>
      <c r="BO2" s="77">
        <f>'1 Dm_Cm'!BQ3</f>
        <v>45413</v>
      </c>
      <c r="BP2" s="77">
        <f>'1 Dm_Cm'!BR3</f>
        <v>45444</v>
      </c>
      <c r="BQ2" s="77">
        <f>'1 Dm_Cm'!BS3</f>
        <v>45474</v>
      </c>
      <c r="BR2" s="77">
        <f>'1 Dm_Cm'!BT3</f>
        <v>45505</v>
      </c>
      <c r="BS2" s="77">
        <f>'1 Dm_Cm'!BU3</f>
        <v>45536</v>
      </c>
      <c r="BT2" s="77">
        <f>'1 Dm_Cm'!BV3</f>
        <v>45566</v>
      </c>
      <c r="BU2" s="77">
        <f>'1 Dm_Cm'!BW3</f>
        <v>45597</v>
      </c>
      <c r="BV2" s="77">
        <f>'1 Dm_Cm'!BX3</f>
        <v>45627</v>
      </c>
      <c r="BW2" s="77">
        <f>'1 Dm_Cm'!BY3</f>
        <v>45658</v>
      </c>
      <c r="BX2" s="77">
        <f>'1 Dm_Cm'!BZ3</f>
        <v>45689</v>
      </c>
      <c r="BY2" s="77">
        <f>'1 Dm_Cm'!CA3</f>
        <v>45717</v>
      </c>
      <c r="BZ2" s="77">
        <f>'1 Dm_Cm'!CB3</f>
        <v>45748</v>
      </c>
      <c r="CA2" s="77">
        <f>'1 Dm_Cm'!CC3</f>
        <v>45778</v>
      </c>
      <c r="CB2" s="77">
        <f>'1 Dm_Cm'!CD3</f>
        <v>45809</v>
      </c>
      <c r="CC2" s="77">
        <f>'1 Dm_Cm'!CE3</f>
        <v>45839</v>
      </c>
      <c r="CD2" s="77">
        <f>'1 Dm_Cm'!CF3</f>
        <v>45870</v>
      </c>
      <c r="CE2" s="77">
        <f>'1 Dm_Cm'!CG3</f>
        <v>45901</v>
      </c>
      <c r="CF2" s="77">
        <f>'1 Dm_Cm'!CH3</f>
        <v>45931</v>
      </c>
      <c r="CG2" s="77">
        <f>'1 Dm_Cm'!CI3</f>
        <v>45962</v>
      </c>
      <c r="CH2" s="77">
        <f>'1 Dm_Cm'!CJ3</f>
        <v>45992</v>
      </c>
      <c r="CI2" s="77">
        <f>'1 Dm_Cm'!CK3</f>
        <v>46023</v>
      </c>
      <c r="CJ2" s="77">
        <f>'1 Dm_Cm'!CL3</f>
        <v>46054</v>
      </c>
      <c r="CK2" s="77">
        <f>'1 Dm_Cm'!CM3</f>
        <v>46082</v>
      </c>
      <c r="CL2" s="77">
        <f>'1 Dm_Cm'!CN3</f>
        <v>46113</v>
      </c>
      <c r="CM2" s="77">
        <f>'1 Dm_Cm'!CO3</f>
        <v>46143</v>
      </c>
      <c r="CN2" s="77">
        <f>'1 Dm_Cm'!CP3</f>
        <v>46174</v>
      </c>
      <c r="CO2" s="77">
        <f>'1 Dm_Cm'!CQ3</f>
        <v>46204</v>
      </c>
      <c r="CP2" s="77">
        <f>'1 Dm_Cm'!CR3</f>
        <v>46235</v>
      </c>
      <c r="CQ2" s="77">
        <f>'1 Dm_Cm'!CS3</f>
        <v>46266</v>
      </c>
      <c r="CR2" s="77">
        <f>'1 Dm_Cm'!CT3</f>
        <v>46296</v>
      </c>
      <c r="CS2" s="77">
        <f>'1 Dm_Cm'!CU3</f>
        <v>46327</v>
      </c>
      <c r="CT2" s="77">
        <f>'1 Dm_Cm'!CV3</f>
        <v>46357</v>
      </c>
      <c r="CU2" s="77">
        <f>'1 Dm_Cm'!CW3</f>
        <v>46388</v>
      </c>
      <c r="CV2" s="77">
        <f>'1 Dm_Cm'!CX3</f>
        <v>46419</v>
      </c>
      <c r="CW2" s="77">
        <f>'1 Dm_Cm'!CY3</f>
        <v>46447</v>
      </c>
      <c r="CX2" s="77">
        <f>'1 Dm_Cm'!CZ3</f>
        <v>46478</v>
      </c>
      <c r="CY2" s="77">
        <f>'1 Dm_Cm'!DA3</f>
        <v>46508</v>
      </c>
      <c r="CZ2" s="77">
        <f>'1 Dm_Cm'!DB3</f>
        <v>46539</v>
      </c>
      <c r="DA2" s="77">
        <f>'1 Dm_Cm'!DC3</f>
        <v>46569</v>
      </c>
      <c r="DB2" s="77"/>
    </row>
    <row r="3" spans="1:107" ht="15.6" x14ac:dyDescent="0.25">
      <c r="A3" s="78" t="s">
        <v>30</v>
      </c>
      <c r="B3" s="79" t="s">
        <v>5</v>
      </c>
      <c r="C3" s="80">
        <f>'2 Cargos Fijo y Variable'!D26</f>
        <v>6962.24</v>
      </c>
      <c r="D3" s="80">
        <f>'2 Cargos Fijo y Variable'!E26</f>
        <v>6962.24</v>
      </c>
      <c r="E3" s="80">
        <f>'2 Cargos Fijo y Variable'!F26</f>
        <v>6962.24</v>
      </c>
      <c r="F3" s="80">
        <f>'2 Cargos Fijo y Variable'!G26</f>
        <v>4351.3999999999996</v>
      </c>
      <c r="G3" s="80">
        <f>'2 Cargos Fijo y Variable'!H26</f>
        <v>4351.3999999999996</v>
      </c>
      <c r="H3" s="80">
        <f>'2 Cargos Fijo y Variable'!I26</f>
        <v>4351.3999999999996</v>
      </c>
      <c r="I3" s="80">
        <f>'2 Cargos Fijo y Variable'!J26</f>
        <v>4351.3999999999996</v>
      </c>
      <c r="J3" s="80">
        <f>'2 Cargos Fijo y Variable'!K26</f>
        <v>4351.3999999999996</v>
      </c>
      <c r="K3" s="80">
        <f>'2 Cargos Fijo y Variable'!L26</f>
        <v>4351.3999999999996</v>
      </c>
      <c r="L3" s="80">
        <f>'2 Cargos Fijo y Variable'!M26</f>
        <v>4351.3999999999996</v>
      </c>
      <c r="M3" s="80">
        <f>'2 Cargos Fijo y Variable'!N26</f>
        <v>4351.3999999999996</v>
      </c>
      <c r="N3" s="80">
        <f>'2 Cargos Fijo y Variable'!O26</f>
        <v>4074.7200000000003</v>
      </c>
      <c r="O3" s="80">
        <f>'2 Cargos Fijo y Variable'!P26</f>
        <v>4074.7200000000003</v>
      </c>
      <c r="P3" s="80">
        <f>'2 Cargos Fijo y Variable'!Q26</f>
        <v>3565.38</v>
      </c>
      <c r="Q3" s="80">
        <f>'2 Cargos Fijo y Variable'!R26</f>
        <v>3565.38</v>
      </c>
      <c r="R3" s="80">
        <f>'2 Cargos Fijo y Variable'!S26</f>
        <v>3565.38</v>
      </c>
      <c r="S3" s="80">
        <f>'2 Cargos Fijo y Variable'!T26</f>
        <v>3463.5120000000002</v>
      </c>
      <c r="T3" s="80">
        <f>'2 Cargos Fijo y Variable'!U26</f>
        <v>3463.5120000000002</v>
      </c>
      <c r="U3" s="80">
        <f>'2 Cargos Fijo y Variable'!V26</f>
        <v>3463.5120000000002</v>
      </c>
      <c r="V3" s="80">
        <f>'2 Cargos Fijo y Variable'!W26</f>
        <v>3610.20192</v>
      </c>
      <c r="W3" s="80">
        <f>'2 Cargos Fijo y Variable'!X26</f>
        <v>3610.20192</v>
      </c>
      <c r="X3" s="80">
        <f>'2 Cargos Fijo y Variable'!Y26</f>
        <v>3718.1820000000002</v>
      </c>
      <c r="Y3" s="80">
        <f>'2 Cargos Fijo y Variable'!Z26</f>
        <v>3758.9292</v>
      </c>
      <c r="Z3" s="80">
        <f>'2 Cargos Fijo y Variable'!AA26</f>
        <v>3758.9292</v>
      </c>
      <c r="AA3" s="80">
        <f>'2 Cargos Fijo y Variable'!AB26</f>
        <v>3918.8008392000002</v>
      </c>
      <c r="AB3" s="80">
        <f>'2 Cargos Fijo y Variable'!AC26</f>
        <v>4029.8980799999999</v>
      </c>
      <c r="AC3" s="80">
        <f>'2 Cargos Fijo y Variable'!AD26</f>
        <v>4358.8705991999996</v>
      </c>
      <c r="AD3" s="80">
        <f>'2 Cargos Fijo y Variable'!AE26</f>
        <v>4595.2043592</v>
      </c>
      <c r="AE3" s="80">
        <f>'2 Cargos Fijo y Variable'!AF26</f>
        <v>4595.2043592</v>
      </c>
      <c r="AF3" s="80">
        <f>'2 Cargos Fijo y Variable'!AG26</f>
        <v>6159.7134768000005</v>
      </c>
      <c r="AG3" s="80">
        <f>'2 Cargos Fijo y Variable'!AH26</f>
        <v>5104.5443592000001</v>
      </c>
      <c r="AH3" s="80">
        <f>'2 Cargos Fijo y Variable'!AI26</f>
        <v>5104.5443592000001</v>
      </c>
      <c r="AI3" s="80">
        <f>'2 Cargos Fijo y Variable'!AJ26</f>
        <v>6226.1721600000001</v>
      </c>
      <c r="AJ3" s="80">
        <f>'2 Cargos Fijo y Variable'!AK26</f>
        <v>6226.1721600000001</v>
      </c>
      <c r="AK3" s="80">
        <f>'2 Cargos Fijo y Variable'!AL26</f>
        <v>6519.5520000000006</v>
      </c>
      <c r="AL3" s="80">
        <f>'2 Cargos Fijo y Variable'!AM26</f>
        <v>6724.08</v>
      </c>
      <c r="AM3" s="80">
        <f>'2 Cargos Fijo y Variable'!AN26</f>
        <v>6404.1767999999993</v>
      </c>
      <c r="AN3" s="80">
        <f>'2 Cargos Fijo y Variable'!AO26</f>
        <v>6398.0639999999994</v>
      </c>
      <c r="AO3" s="80">
        <f>'2 Cargos Fijo y Variable'!AP26</f>
        <v>6245.8145279999999</v>
      </c>
      <c r="AP3" s="80">
        <f>'2 Cargos Fijo y Variable'!AQ26</f>
        <v>4492.1744639999997</v>
      </c>
      <c r="AQ3" s="80">
        <f>'2 Cargos Fijo y Variable'!AR26</f>
        <v>4000.8275999999996</v>
      </c>
      <c r="AR3" s="80">
        <f>'2 Cargos Fijo y Variable'!AS26</f>
        <v>4019.4512639999998</v>
      </c>
      <c r="AS3" s="80">
        <f>'2 Cargos Fijo y Variable'!AT26</f>
        <v>4013.5218479999999</v>
      </c>
      <c r="AT3" s="80">
        <f>'2 Cargos Fijo y Variable'!AU26</f>
        <v>4538.5298639999992</v>
      </c>
      <c r="AU3" s="80">
        <f>'2 Cargos Fijo y Variable'!AV26</f>
        <v>5268.8464559999993</v>
      </c>
      <c r="AV3" s="80">
        <f>'2 Cargos Fijo y Variable'!AW26</f>
        <v>5681.562336</v>
      </c>
      <c r="AW3" s="80">
        <f>'2 Cargos Fijo y Variable'!AX26</f>
        <v>5274.8369999999995</v>
      </c>
      <c r="AX3" s="80">
        <f>'2 Cargos Fijo y Variable'!AY26</f>
        <v>5242.2353999999996</v>
      </c>
      <c r="AY3" s="80">
        <f>'2 Cargos Fijo y Variable'!AZ26</f>
        <v>5242.2353999999996</v>
      </c>
      <c r="AZ3" s="80">
        <f>'2 Cargos Fijo y Variable'!BA26</f>
        <v>5242.2353999999996</v>
      </c>
      <c r="BA3" s="80">
        <f>'2 Cargos Fijo y Variable'!BB26</f>
        <v>5242.2353999999996</v>
      </c>
      <c r="BB3" s="80">
        <f>'2 Cargos Fijo y Variable'!BC26</f>
        <v>3726.7703999999999</v>
      </c>
      <c r="BC3" s="80">
        <f>'2 Cargos Fijo y Variable'!BD26</f>
        <v>3673.1611439999997</v>
      </c>
      <c r="BD3" s="80">
        <f>'2 Cargos Fijo y Variable'!BE26</f>
        <v>3232.1837519999999</v>
      </c>
      <c r="BE3" s="80">
        <f>'2 Cargos Fijo y Variable'!BF26</f>
        <v>3470.0531759999999</v>
      </c>
      <c r="BF3" s="80">
        <f>'2 Cargos Fijo y Variable'!BG26</f>
        <v>2847.3626159999999</v>
      </c>
      <c r="BG3" s="80">
        <f>'2 Cargos Fijo y Variable'!BH26</f>
        <v>1987.2712799999997</v>
      </c>
      <c r="BH3" s="80">
        <f>'2 Cargos Fijo y Variable'!BI26</f>
        <v>2151.7055999999998</v>
      </c>
      <c r="BI3" s="80">
        <f>'2 Cargos Fijo y Variable'!BJ26</f>
        <v>2441.1059279999999</v>
      </c>
      <c r="BJ3" s="80">
        <f>'2 Cargos Fijo y Variable'!BK26</f>
        <v>2571.3696959999997</v>
      </c>
      <c r="BK3" s="80">
        <f>'2 Cargos Fijo y Variable'!BL26</f>
        <v>2572.4496239999999</v>
      </c>
      <c r="BL3" s="80">
        <f>'2 Cargos Fijo y Variable'!BM26</f>
        <v>2793.34584</v>
      </c>
      <c r="BM3" s="80">
        <f>'2 Cargos Fijo y Variable'!BN26</f>
        <v>2783.6672399999998</v>
      </c>
      <c r="BN3" s="80">
        <f>'2 Cargos Fijo y Variable'!BO26</f>
        <v>3087.2288880000001</v>
      </c>
      <c r="BO3" s="80">
        <f>'2 Cargos Fijo y Variable'!BP26</f>
        <v>3283.6739039999998</v>
      </c>
      <c r="BP3" s="80">
        <f>'2 Cargos Fijo y Variable'!BQ26</f>
        <v>2917.13004</v>
      </c>
      <c r="BQ3" s="80">
        <f>'2 Cargos Fijo y Variable'!BR26</f>
        <v>2891.6804160000002</v>
      </c>
      <c r="BR3" s="80">
        <f>'2 Cargos Fijo y Variable'!BS26</f>
        <v>2340.6522479999999</v>
      </c>
      <c r="BS3" s="80">
        <f>'2 Cargos Fijo y Variable'!BT26</f>
        <v>3194.644127740647</v>
      </c>
      <c r="BT3" s="80">
        <f>'2 Cargos Fijo y Variable'!BU26</f>
        <v>3174.5881433745276</v>
      </c>
      <c r="BU3" s="80">
        <f>'2 Cargos Fijo y Variable'!BV26</f>
        <v>3197.3409605257352</v>
      </c>
      <c r="BV3" s="80">
        <f>'2 Cargos Fijo y Variable'!BW26</f>
        <v>3807.4126564913104</v>
      </c>
      <c r="BW3" s="80">
        <f>'2 Cargos Fijo y Variable'!BX26</f>
        <v>4104.6283549461386</v>
      </c>
      <c r="BX3" s="80">
        <f>'2 Cargos Fijo y Variable'!BY26</f>
        <v>3760.5200918344185</v>
      </c>
      <c r="BY3" s="80">
        <f>'2 Cargos Fijo y Variable'!BZ26</f>
        <v>4179.0244462930277</v>
      </c>
      <c r="BZ3" s="80">
        <f>'2 Cargos Fijo y Variable'!CA26</f>
        <v>4291.3020167596314</v>
      </c>
      <c r="CA3" s="80">
        <f>'2 Cargos Fijo y Variable'!CB26</f>
        <v>3840.8327581582212</v>
      </c>
      <c r="CB3" s="80">
        <f>'2 Cargos Fijo y Variable'!CC26</f>
        <v>3689.2866710584822</v>
      </c>
      <c r="CC3" s="80">
        <f>'2 Cargos Fijo y Variable'!CD26</f>
        <v>3469.6332728848606</v>
      </c>
      <c r="CD3" s="80">
        <f>'2 Cargos Fijo y Variable'!CE26</f>
        <v>3296.0412821121686</v>
      </c>
      <c r="CE3" s="80">
        <f>'2 Cargos Fijo y Variable'!CF26</f>
        <v>3394.0045409653544</v>
      </c>
      <c r="CF3" s="80">
        <f>'2 Cargos Fijo y Variable'!CG26</f>
        <v>2845.8083686781542</v>
      </c>
      <c r="CG3" s="80">
        <f>'2 Cargos Fijo y Variable'!CH26</f>
        <v>3210.9205392146291</v>
      </c>
      <c r="CH3" s="80" t="str">
        <f>'2 Cargos Fijo y Variable'!CI26</f>
        <v/>
      </c>
      <c r="CI3" s="80" t="str">
        <f>'2 Cargos Fijo y Variable'!CJ26</f>
        <v/>
      </c>
      <c r="CJ3" s="80" t="str">
        <f>'2 Cargos Fijo y Variable'!CK26</f>
        <v/>
      </c>
      <c r="CK3" s="80" t="str">
        <f>'2 Cargos Fijo y Variable'!CL26</f>
        <v/>
      </c>
      <c r="CL3" s="80" t="str">
        <f>'2 Cargos Fijo y Variable'!CM26</f>
        <v/>
      </c>
      <c r="CM3" s="80" t="str">
        <f>'2 Cargos Fijo y Variable'!CN26</f>
        <v/>
      </c>
      <c r="CN3" s="80" t="str">
        <f>'2 Cargos Fijo y Variable'!CO26</f>
        <v/>
      </c>
      <c r="CO3" s="80" t="str">
        <f>'2 Cargos Fijo y Variable'!CP26</f>
        <v/>
      </c>
      <c r="CP3" s="80" t="str">
        <f>'2 Cargos Fijo y Variable'!CQ26</f>
        <v/>
      </c>
      <c r="CQ3" s="80" t="str">
        <f>'2 Cargos Fijo y Variable'!CR26</f>
        <v/>
      </c>
      <c r="CR3" s="80" t="str">
        <f>'2 Cargos Fijo y Variable'!CS26</f>
        <v/>
      </c>
      <c r="CS3" s="80" t="str">
        <f>'2 Cargos Fijo y Variable'!CT26</f>
        <v/>
      </c>
      <c r="CT3" s="80" t="str">
        <f>'2 Cargos Fijo y Variable'!CU26</f>
        <v/>
      </c>
      <c r="CU3" s="80" t="str">
        <f>'2 Cargos Fijo y Variable'!CV26</f>
        <v/>
      </c>
      <c r="CV3" s="80" t="str">
        <f>'2 Cargos Fijo y Variable'!CW26</f>
        <v/>
      </c>
      <c r="CW3" s="80" t="str">
        <f>'2 Cargos Fijo y Variable'!CX26</f>
        <v/>
      </c>
      <c r="CX3" s="80" t="str">
        <f>'2 Cargos Fijo y Variable'!CY26</f>
        <v/>
      </c>
      <c r="CY3" s="80" t="str">
        <f>'2 Cargos Fijo y Variable'!CZ26</f>
        <v/>
      </c>
      <c r="CZ3" s="80" t="str">
        <f>'2 Cargos Fijo y Variable'!DA26</f>
        <v/>
      </c>
      <c r="DA3" s="80" t="str">
        <f>'2 Cargos Fijo y Variable'!DB26</f>
        <v/>
      </c>
      <c r="DB3" s="80">
        <f>'2 Cargos Fijo y Variable'!DC26</f>
        <v>0</v>
      </c>
      <c r="DC3" s="139">
        <v>2</v>
      </c>
    </row>
    <row r="4" spans="1:107" ht="15.6" x14ac:dyDescent="0.25">
      <c r="A4" s="81" t="s">
        <v>31</v>
      </c>
      <c r="B4" s="82" t="s">
        <v>5</v>
      </c>
      <c r="C4" s="83">
        <f>'2 Cargos Fijo y Variable'!D30</f>
        <v>2.1757</v>
      </c>
      <c r="D4" s="83">
        <f>'2 Cargos Fijo y Variable'!E30</f>
        <v>2.1757</v>
      </c>
      <c r="E4" s="83">
        <f>'2 Cargos Fijo y Variable'!F30</f>
        <v>2.1757</v>
      </c>
      <c r="F4" s="83">
        <f>'2 Cargos Fijo y Variable'!G30</f>
        <v>2.1757</v>
      </c>
      <c r="G4" s="83">
        <f>'2 Cargos Fijo y Variable'!H30</f>
        <v>2.1757</v>
      </c>
      <c r="H4" s="83">
        <f>'2 Cargos Fijo y Variable'!I30</f>
        <v>2.1757</v>
      </c>
      <c r="I4" s="83">
        <f>'2 Cargos Fijo y Variable'!J30</f>
        <v>2.1757</v>
      </c>
      <c r="J4" s="83">
        <f>'2 Cargos Fijo y Variable'!K30</f>
        <v>2.1757</v>
      </c>
      <c r="K4" s="83">
        <f>'2 Cargos Fijo y Variable'!L30</f>
        <v>2.1757</v>
      </c>
      <c r="L4" s="83">
        <f>'2 Cargos Fijo y Variable'!M30</f>
        <v>2.1757</v>
      </c>
      <c r="M4" s="83">
        <f>'2 Cargos Fijo y Variable'!N30</f>
        <v>2.1757</v>
      </c>
      <c r="N4" s="83">
        <f>'2 Cargos Fijo y Variable'!O30</f>
        <v>2.0373600000000001</v>
      </c>
      <c r="O4" s="83">
        <f>'2 Cargos Fijo y Variable'!P30</f>
        <v>2.0373600000000001</v>
      </c>
      <c r="P4" s="83">
        <f>'2 Cargos Fijo y Variable'!Q30</f>
        <v>2.0373600000000001</v>
      </c>
      <c r="Q4" s="83">
        <f>'2 Cargos Fijo y Variable'!R30</f>
        <v>2.0373600000000001</v>
      </c>
      <c r="R4" s="83">
        <f>'2 Cargos Fijo y Variable'!S30</f>
        <v>2.0373600000000001</v>
      </c>
      <c r="S4" s="83">
        <f>'2 Cargos Fijo y Variable'!T30</f>
        <v>2.0373600000000001</v>
      </c>
      <c r="T4" s="83">
        <f>'2 Cargos Fijo y Variable'!U30</f>
        <v>2.0373600000000001</v>
      </c>
      <c r="U4" s="83">
        <f>'2 Cargos Fijo y Variable'!V30</f>
        <v>0</v>
      </c>
      <c r="V4" s="83">
        <f>'2 Cargos Fijo y Variable'!W30</f>
        <v>0</v>
      </c>
      <c r="W4" s="83">
        <f>'2 Cargos Fijo y Variable'!X30</f>
        <v>0</v>
      </c>
      <c r="X4" s="83">
        <f>'2 Cargos Fijo y Variable'!Y30</f>
        <v>0</v>
      </c>
      <c r="Y4" s="83">
        <f>'2 Cargos Fijo y Variable'!Z30</f>
        <v>0</v>
      </c>
      <c r="Z4" s="83">
        <f>'2 Cargos Fijo y Variable'!AA30</f>
        <v>0</v>
      </c>
      <c r="AA4" s="83">
        <f>'2 Cargos Fijo y Variable'!AB30</f>
        <v>0</v>
      </c>
      <c r="AB4" s="83">
        <f>'2 Cargos Fijo y Variable'!AC30</f>
        <v>0</v>
      </c>
      <c r="AC4" s="83">
        <f>'2 Cargos Fijo y Variable'!AD30</f>
        <v>0</v>
      </c>
      <c r="AD4" s="83">
        <f>'2 Cargos Fijo y Variable'!AE30</f>
        <v>0</v>
      </c>
      <c r="AE4" s="83">
        <f>'2 Cargos Fijo y Variable'!AF30</f>
        <v>0</v>
      </c>
      <c r="AF4" s="83">
        <f>'2 Cargos Fijo y Variable'!AG30</f>
        <v>0</v>
      </c>
      <c r="AG4" s="83">
        <f>'2 Cargos Fijo y Variable'!AH30</f>
        <v>0</v>
      </c>
      <c r="AH4" s="83">
        <f>'2 Cargos Fijo y Variable'!AI30</f>
        <v>0</v>
      </c>
      <c r="AI4" s="83">
        <f>'2 Cargos Fijo y Variable'!AJ30</f>
        <v>0</v>
      </c>
      <c r="AJ4" s="83">
        <f>'2 Cargos Fijo y Variable'!AK30</f>
        <v>0</v>
      </c>
      <c r="AK4" s="83">
        <f>'2 Cargos Fijo y Variable'!AL30</f>
        <v>0</v>
      </c>
      <c r="AL4" s="83">
        <f>'2 Cargos Fijo y Variable'!AM30</f>
        <v>0</v>
      </c>
      <c r="AM4" s="83">
        <f>'2 Cargos Fijo y Variable'!AN30</f>
        <v>0</v>
      </c>
      <c r="AN4" s="83">
        <f>'2 Cargos Fijo y Variable'!AO30</f>
        <v>0</v>
      </c>
      <c r="AO4" s="83">
        <f>'2 Cargos Fijo y Variable'!AP30</f>
        <v>0</v>
      </c>
      <c r="AP4" s="83">
        <f>'2 Cargos Fijo y Variable'!AQ30</f>
        <v>1976.4719999999998</v>
      </c>
      <c r="AQ4" s="83">
        <f>'2 Cargos Fijo y Variable'!AR30</f>
        <v>1976.4719999999998</v>
      </c>
      <c r="AR4" s="83">
        <f>'2 Cargos Fijo y Variable'!AS30</f>
        <v>1976.4719999999998</v>
      </c>
      <c r="AS4" s="83">
        <f>'2 Cargos Fijo y Variable'!AT30</f>
        <v>1976.4719999999998</v>
      </c>
      <c r="AT4" s="83">
        <f>'2 Cargos Fijo y Variable'!AU30</f>
        <v>1976.4719999999998</v>
      </c>
      <c r="AU4" s="83">
        <f>'2 Cargos Fijo y Variable'!AV30</f>
        <v>1976.4719999999998</v>
      </c>
      <c r="AV4" s="83">
        <f>'2 Cargos Fijo y Variable'!AW30</f>
        <v>1976.4719999999998</v>
      </c>
      <c r="AW4" s="83">
        <f>'2 Cargos Fijo y Variable'!AX30</f>
        <v>1976.4719999999998</v>
      </c>
      <c r="AX4" s="83">
        <f>'2 Cargos Fijo y Variable'!AY30</f>
        <v>1976.4719999999998</v>
      </c>
      <c r="AY4" s="83">
        <f>'2 Cargos Fijo y Variable'!AZ30</f>
        <v>1976.4719999999998</v>
      </c>
      <c r="AZ4" s="83">
        <f>'2 Cargos Fijo y Variable'!BA30</f>
        <v>2235.2471999999998</v>
      </c>
      <c r="BA4" s="83">
        <f>'2 Cargos Fijo y Variable'!BB30</f>
        <v>2235.2471999999998</v>
      </c>
      <c r="BB4" s="83">
        <f>'2 Cargos Fijo y Variable'!BC30</f>
        <v>2235.2471999999998</v>
      </c>
      <c r="BC4" s="83">
        <f>'2 Cargos Fijo y Variable'!BD30</f>
        <v>2235.2471999999998</v>
      </c>
      <c r="BD4" s="83">
        <f>'2 Cargos Fijo y Variable'!BE30</f>
        <v>2235.2471999999998</v>
      </c>
      <c r="BE4" s="83">
        <f>'2 Cargos Fijo y Variable'!BF30</f>
        <v>2235.2471999999998</v>
      </c>
      <c r="BF4" s="83">
        <f>'2 Cargos Fijo y Variable'!BG30</f>
        <v>2235.2471999999998</v>
      </c>
      <c r="BG4" s="83">
        <f>'2 Cargos Fijo y Variable'!BH30</f>
        <v>2235.2471999999998</v>
      </c>
      <c r="BH4" s="83">
        <f>'2 Cargos Fijo y Variable'!BI30</f>
        <v>2235.2471999999998</v>
      </c>
      <c r="BI4" s="83">
        <f>'2 Cargos Fijo y Variable'!BJ30</f>
        <v>2235.2471999999998</v>
      </c>
      <c r="BJ4" s="83">
        <f>'2 Cargos Fijo y Variable'!BK30</f>
        <v>2235.2471999999998</v>
      </c>
      <c r="BK4" s="83">
        <f>'2 Cargos Fijo y Variable'!BL30</f>
        <v>2235.2471999999998</v>
      </c>
      <c r="BL4" s="83">
        <f>'2 Cargos Fijo y Variable'!BM30</f>
        <v>2443.0823999999998</v>
      </c>
      <c r="BM4" s="83">
        <f>'2 Cargos Fijo y Variable'!BN30</f>
        <v>2442.6748799999996</v>
      </c>
      <c r="BN4" s="83">
        <f>'2 Cargos Fijo y Variable'!BO30</f>
        <v>2443.0823999999998</v>
      </c>
      <c r="BO4" s="83">
        <f>'2 Cargos Fijo y Variable'!BP30</f>
        <v>2442.6748799999996</v>
      </c>
      <c r="BP4" s="83">
        <f>'2 Cargos Fijo y Variable'!BQ30</f>
        <v>2442.6748799999996</v>
      </c>
      <c r="BQ4" s="83">
        <f>'2 Cargos Fijo y Variable'!BR30</f>
        <v>2442.6748799999996</v>
      </c>
      <c r="BR4" s="83">
        <f>'2 Cargos Fijo y Variable'!BS30</f>
        <v>2442.6748799999996</v>
      </c>
      <c r="BS4" s="83">
        <f>'2 Cargos Fijo y Variable'!BT30</f>
        <v>2527.0366125480177</v>
      </c>
      <c r="BT4" s="83">
        <f>'2 Cargos Fijo y Variable'!BU30</f>
        <v>2373.8269668319308</v>
      </c>
      <c r="BU4" s="83">
        <f>'2 Cargos Fijo y Variable'!BV30</f>
        <v>2473.5313941277955</v>
      </c>
      <c r="BV4" s="83">
        <f>'2 Cargos Fijo y Variable'!BW30</f>
        <v>2456.6528164855154</v>
      </c>
      <c r="BW4" s="83">
        <f>'2 Cargos Fijo y Variable'!BX30</f>
        <v>2477.8152234863592</v>
      </c>
      <c r="BX4" s="83">
        <f>'2 Cargos Fijo y Variable'!BY30</f>
        <v>2544.4088134593107</v>
      </c>
      <c r="BY4" s="83">
        <f>'2 Cargos Fijo y Variable'!BZ30</f>
        <v>2719.8158149554033</v>
      </c>
      <c r="BZ4" s="83">
        <f>'2 Cargos Fijo y Variable'!CA30</f>
        <v>0</v>
      </c>
      <c r="CA4" s="83">
        <f>'2 Cargos Fijo y Variable'!CB30</f>
        <v>1227.6900086437181</v>
      </c>
      <c r="CB4" s="83">
        <f>'2 Cargos Fijo y Variable'!CC30</f>
        <v>2096.1074375142016</v>
      </c>
      <c r="CC4" s="83">
        <f>'2 Cargos Fijo y Variable'!CD30</f>
        <v>3564.2369796229968</v>
      </c>
      <c r="CD4" s="83">
        <f>'2 Cargos Fijo y Variable'!CE30</f>
        <v>1463.1144454670846</v>
      </c>
      <c r="CE4" s="83">
        <f>'2 Cargos Fijo y Variable'!CF30</f>
        <v>1932.3912718541437</v>
      </c>
      <c r="CF4" s="83">
        <f>'2 Cargos Fijo y Variable'!CG30</f>
        <v>2599.5420636430231</v>
      </c>
      <c r="CG4" s="83">
        <f>'2 Cargos Fijo y Variable'!CH30</f>
        <v>2566.8329320393614</v>
      </c>
      <c r="CH4" s="83" t="str">
        <f>'2 Cargos Fijo y Variable'!CI30</f>
        <v/>
      </c>
      <c r="CI4" s="83" t="str">
        <f>'2 Cargos Fijo y Variable'!CJ30</f>
        <v/>
      </c>
      <c r="CJ4" s="83" t="str">
        <f>'2 Cargos Fijo y Variable'!CK30</f>
        <v/>
      </c>
      <c r="CK4" s="83" t="str">
        <f>'2 Cargos Fijo y Variable'!CL30</f>
        <v/>
      </c>
      <c r="CL4" s="83" t="str">
        <f>'2 Cargos Fijo y Variable'!CM30</f>
        <v/>
      </c>
      <c r="CM4" s="83" t="str">
        <f>'2 Cargos Fijo y Variable'!CN30</f>
        <v/>
      </c>
      <c r="CN4" s="83" t="str">
        <f>'2 Cargos Fijo y Variable'!CO30</f>
        <v/>
      </c>
      <c r="CO4" s="83" t="str">
        <f>'2 Cargos Fijo y Variable'!CP30</f>
        <v/>
      </c>
      <c r="CP4" s="83" t="str">
        <f>'2 Cargos Fijo y Variable'!CQ30</f>
        <v/>
      </c>
      <c r="CQ4" s="83" t="str">
        <f>'2 Cargos Fijo y Variable'!CR30</f>
        <v/>
      </c>
      <c r="CR4" s="83" t="str">
        <f>'2 Cargos Fijo y Variable'!CS30</f>
        <v/>
      </c>
      <c r="CS4" s="83" t="str">
        <f>'2 Cargos Fijo y Variable'!CT30</f>
        <v/>
      </c>
      <c r="CT4" s="83" t="str">
        <f>'2 Cargos Fijo y Variable'!CU30</f>
        <v/>
      </c>
      <c r="CU4" s="83" t="str">
        <f>'2 Cargos Fijo y Variable'!CV30</f>
        <v/>
      </c>
      <c r="CV4" s="83" t="str">
        <f>'2 Cargos Fijo y Variable'!CW30</f>
        <v/>
      </c>
      <c r="CW4" s="83" t="str">
        <f>'2 Cargos Fijo y Variable'!CX30</f>
        <v/>
      </c>
      <c r="CX4" s="83" t="str">
        <f>'2 Cargos Fijo y Variable'!CY30</f>
        <v/>
      </c>
      <c r="CY4" s="83" t="str">
        <f>'2 Cargos Fijo y Variable'!CZ30</f>
        <v/>
      </c>
      <c r="CZ4" s="83" t="str">
        <f>'2 Cargos Fijo y Variable'!DA30</f>
        <v/>
      </c>
      <c r="DA4" s="83" t="str">
        <f>'2 Cargos Fijo y Variable'!DB30</f>
        <v/>
      </c>
      <c r="DB4" s="83">
        <f>'2 Cargos Fijo y Variable'!DC30</f>
        <v>0</v>
      </c>
      <c r="DC4" s="139">
        <v>3</v>
      </c>
    </row>
    <row r="5" spans="1:107" s="70" customFormat="1" ht="15.6" x14ac:dyDescent="0.25">
      <c r="A5" s="81" t="s">
        <v>107</v>
      </c>
      <c r="B5" s="82" t="s">
        <v>5</v>
      </c>
      <c r="C5" s="83">
        <f>'2 Cargos Fijo y Variable'!D34</f>
        <v>915.65550328510994</v>
      </c>
      <c r="D5" s="83">
        <f>'2 Cargos Fijo y Variable'!E34</f>
        <v>918.61752486059584</v>
      </c>
      <c r="E5" s="83">
        <f>'2 Cargos Fijo y Variable'!F34</f>
        <v>921.12284965678236</v>
      </c>
      <c r="F5" s="83">
        <f>'2 Cargos Fijo y Variable'!G34</f>
        <v>924.71511323642471</v>
      </c>
      <c r="G5" s="83">
        <f>'2 Cargos Fijo y Variable'!H34</f>
        <v>931.96608130880509</v>
      </c>
      <c r="H5" s="83">
        <f>'2 Cargos Fijo y Variable'!I34</f>
        <v>940.50556047634984</v>
      </c>
      <c r="I5" s="83">
        <f>'2 Cargos Fijo y Variable'!J34</f>
        <v>938.60213504071635</v>
      </c>
      <c r="J5" s="83">
        <f>'2 Cargos Fijo y Variable'!K34</f>
        <v>944.82240783739553</v>
      </c>
      <c r="K5" s="83">
        <f>'2 Cargos Fijo y Variable'!L34</f>
        <v>950.13441733382263</v>
      </c>
      <c r="L5" s="83">
        <f>'2 Cargos Fijo y Variable'!M34</f>
        <v>954.35948804679413</v>
      </c>
      <c r="M5" s="83">
        <f>'2 Cargos Fijo y Variable'!N34</f>
        <v>956.68632669382839</v>
      </c>
      <c r="N5" s="83">
        <f>'2 Cargos Fijo y Variable'!O34</f>
        <v>955.47182567657808</v>
      </c>
      <c r="O5" s="83">
        <f>'2 Cargos Fijo y Variable'!P34</f>
        <v>955.47182567657808</v>
      </c>
      <c r="P5" s="83">
        <f>'2 Cargos Fijo y Variable'!Q34</f>
        <v>957.255068709184</v>
      </c>
      <c r="Q5" s="83">
        <f>'2 Cargos Fijo y Variable'!R34</f>
        <v>958.86226449910987</v>
      </c>
      <c r="R5" s="83">
        <f>'2 Cargos Fijo y Variable'!S34</f>
        <v>965.6743654737013</v>
      </c>
      <c r="S5" s="83">
        <f>'2 Cargos Fijo y Variable'!T34</f>
        <v>962.07428028383958</v>
      </c>
      <c r="T5" s="83">
        <f>'2 Cargos Fijo y Variable'!U34</f>
        <v>960.76550060069258</v>
      </c>
      <c r="U5" s="83">
        <f>'2 Cargos Fijo y Variable'!V34</f>
        <v>960.39820467434538</v>
      </c>
      <c r="V5" s="83">
        <f>'2 Cargos Fijo y Variable'!W34</f>
        <v>961.39580571619945</v>
      </c>
      <c r="W5" s="83">
        <f>'2 Cargos Fijo y Variable'!X34</f>
        <v>965.95007408602532</v>
      </c>
      <c r="X5" s="83">
        <f>'2 Cargos Fijo y Variable'!Y34</f>
        <v>967.64667072890313</v>
      </c>
      <c r="Y5" s="83">
        <f>'2 Cargos Fijo y Variable'!Z34</f>
        <v>971.7340449140886</v>
      </c>
      <c r="Z5" s="83">
        <f>'2 Cargos Fijo y Variable'!AA34</f>
        <v>970.74413925975364</v>
      </c>
      <c r="AA5" s="83">
        <f>'2 Cargos Fijo y Variable'!AB34</f>
        <v>972.07331375358388</v>
      </c>
      <c r="AB5" s="83">
        <f>'2 Cargos Fijo y Variable'!AC34</f>
        <v>983.8581553851069</v>
      </c>
      <c r="AC5" s="83">
        <f>'2 Cargos Fijo y Variable'!AD34</f>
        <v>996.95690695812311</v>
      </c>
      <c r="AD5" s="83">
        <f>'2 Cargos Fijo y Variable'!AE34</f>
        <v>1014.9212317649592</v>
      </c>
      <c r="AE5" s="83">
        <f>'2 Cargos Fijo y Variable'!AF34</f>
        <v>1027.5403266188202</v>
      </c>
      <c r="AF5" s="83">
        <f>'2 Cargos Fijo y Variable'!AG34</f>
        <v>1048.5636430189122</v>
      </c>
      <c r="AG5" s="83">
        <f>'2 Cargos Fijo y Variable'!AH34</f>
        <v>1052.5923347898711</v>
      </c>
      <c r="AH5" s="83">
        <f>'2 Cargos Fijo y Variable'!AI34</f>
        <v>1064.0990920139482</v>
      </c>
      <c r="AI5" s="83">
        <f>'2 Cargos Fijo y Variable'!AJ34</f>
        <v>1069.6023501940422</v>
      </c>
      <c r="AJ5" s="83">
        <f>'2 Cargos Fijo y Variable'!AK34</f>
        <v>1078.4887935886013</v>
      </c>
      <c r="AK5" s="83">
        <f>'2 Cargos Fijo y Variable'!AL34</f>
        <v>1089.4871335542421</v>
      </c>
      <c r="AL5" s="83">
        <f>'2 Cargos Fijo y Variable'!AM34</f>
        <v>1100.3823038745115</v>
      </c>
      <c r="AM5" s="83">
        <f>'2 Cargos Fijo y Variable'!AN34</f>
        <v>1122.2425359937565</v>
      </c>
      <c r="AN5" s="83">
        <f>'2 Cargos Fijo y Variable'!AO34</f>
        <v>1156.7115681938787</v>
      </c>
      <c r="AO5" s="83">
        <f>'2 Cargos Fijo y Variable'!AP34</f>
        <v>1185.2536765571053</v>
      </c>
      <c r="AP5" s="83">
        <f>'2 Cargos Fijo y Variable'!AQ34</f>
        <v>1209.6652453186582</v>
      </c>
      <c r="AQ5" s="83">
        <f>'2 Cargos Fijo y Variable'!AR34</f>
        <v>1226.1392973845695</v>
      </c>
      <c r="AR5" s="83">
        <f>'2 Cargos Fijo y Variable'!AS34</f>
        <v>1251.5918850498656</v>
      </c>
      <c r="AS5" s="83">
        <f>'2 Cargos Fijo y Variable'!AT34</f>
        <v>1255.1636907074744</v>
      </c>
      <c r="AT5" s="83">
        <f>'2 Cargos Fijo y Variable'!AU34</f>
        <v>1281.955776494643</v>
      </c>
      <c r="AU5" s="83">
        <f>'2 Cargos Fijo y Variable'!AV34</f>
        <v>1279.674479059219</v>
      </c>
      <c r="AV5" s="83">
        <f>'2 Cargos Fijo y Variable'!AW34</f>
        <v>1286.5527685015049</v>
      </c>
      <c r="AW5" s="83">
        <f>'2 Cargos Fijo y Variable'!AX34</f>
        <v>1305.3564136776747</v>
      </c>
      <c r="AX5" s="83">
        <f>'2 Cargos Fijo y Variable'!AY34</f>
        <v>1326.8721493314365</v>
      </c>
      <c r="AY5" s="83">
        <f>'2 Cargos Fijo y Variable'!AZ34</f>
        <v>1323.1722134378797</v>
      </c>
      <c r="AZ5" s="83">
        <f>'2 Cargos Fijo y Variable'!BA34</f>
        <v>1343.5139852503562</v>
      </c>
      <c r="BA5" s="83">
        <f>'2 Cargos Fijo y Variable'!BB34</f>
        <v>1364.0726570382294</v>
      </c>
      <c r="BB5" s="83">
        <f>'2 Cargos Fijo y Variable'!BC34</f>
        <v>1366.8073918989262</v>
      </c>
      <c r="BC5" s="83">
        <f>'2 Cargos Fijo y Variable'!BD34</f>
        <v>1356.320816988457</v>
      </c>
      <c r="BD5" s="83">
        <f>'2 Cargos Fijo y Variable'!BE34</f>
        <v>1349.0261786087858</v>
      </c>
      <c r="BE5" s="83">
        <f>'2 Cargos Fijo y Variable'!BF34</f>
        <v>1333.5721826337817</v>
      </c>
      <c r="BF5" s="83">
        <f>'2 Cargos Fijo y Variable'!BG34</f>
        <v>1325.4153270562715</v>
      </c>
      <c r="BG5" s="83">
        <f>'2 Cargos Fijo y Variable'!BH34</f>
        <v>1341.3178195322532</v>
      </c>
      <c r="BH5" s="83">
        <f>'2 Cargos Fijo y Variable'!BI34</f>
        <v>1351.8906621643487</v>
      </c>
      <c r="BI5" s="83">
        <f>'2 Cargos Fijo y Variable'!BJ34</f>
        <v>1354.490454960483</v>
      </c>
      <c r="BJ5" s="83">
        <f>'2 Cargos Fijo y Variable'!BK34</f>
        <v>1348.741954161389</v>
      </c>
      <c r="BK5" s="83">
        <f>'2 Cargos Fijo y Variable'!BL34</f>
        <v>1340.6818792675981</v>
      </c>
      <c r="BL5" s="83">
        <f>'2 Cargos Fijo y Variable'!BM34</f>
        <v>1349.7951675974944</v>
      </c>
      <c r="BM5" s="83">
        <f>'2 Cargos Fijo y Variable'!BN34</f>
        <v>1363.2968113485276</v>
      </c>
      <c r="BN5" s="83">
        <f>'2 Cargos Fijo y Variable'!BO34</f>
        <v>1365.2764333231464</v>
      </c>
      <c r="BO5" s="83">
        <f>'2 Cargos Fijo y Variable'!BP34</f>
        <v>1371.1367900242458</v>
      </c>
      <c r="BP5" s="83">
        <f>'2 Cargos Fijo y Variable'!BQ34</f>
        <v>1370.6952315745834</v>
      </c>
      <c r="BQ5" s="83">
        <f>'2 Cargos Fijo y Variable'!BR34</f>
        <v>1379.2627378289801</v>
      </c>
      <c r="BR5" s="83">
        <f>'2 Cargos Fijo y Variable'!BS34</f>
        <v>1382.0411429969674</v>
      </c>
      <c r="BS5" s="83">
        <f>'2 Cargos Fijo y Variable'!BT34</f>
        <v>1373.4148281056437</v>
      </c>
      <c r="BT5" s="83">
        <f>'2 Cargos Fijo y Variable'!BU34</f>
        <v>1383.9010243480107</v>
      </c>
      <c r="BU5" s="83">
        <f>'2 Cargos Fijo y Variable'!BV34</f>
        <v>1389.3917093276411</v>
      </c>
      <c r="BV5" s="83">
        <f>'2 Cargos Fijo y Variable'!BW34</f>
        <v>1403.549372597261</v>
      </c>
      <c r="BW5" s="83">
        <f>'2 Cargos Fijo y Variable'!BX34</f>
        <v>1415.4515159458874</v>
      </c>
      <c r="BX5" s="83">
        <f>'2 Cargos Fijo y Variable'!BY34</f>
        <v>1424.5009916032109</v>
      </c>
      <c r="BY5" s="83">
        <f>'2 Cargos Fijo y Variable'!BZ34</f>
        <v>1430.0141316318948</v>
      </c>
      <c r="BZ5" s="83">
        <f>'2 Cargos Fijo y Variable'!CA34</f>
        <v>1430.8074058988159</v>
      </c>
      <c r="CA5" s="83">
        <f>'2 Cargos Fijo y Variable'!CB34</f>
        <v>1434.1137634607924</v>
      </c>
      <c r="CB5" s="83">
        <f>'2 Cargos Fijo y Variable'!CC34</f>
        <v>1423.1272632431858</v>
      </c>
      <c r="CC5" s="83">
        <f>'2 Cargos Fijo y Variable'!CD34</f>
        <v>1416.5700974021333</v>
      </c>
      <c r="CD5" s="83">
        <f>'2 Cargos Fijo y Variable'!CE34</f>
        <v>1424.0252029153955</v>
      </c>
      <c r="CE5" s="83">
        <f>'2 Cargos Fijo y Variable'!CF34</f>
        <v>1430.5950050682623</v>
      </c>
      <c r="CF5" s="83">
        <f>'2 Cargos Fijo y Variable'!CG34</f>
        <v>1436.1799056024388</v>
      </c>
      <c r="CG5" s="83">
        <f>'2 Cargos Fijo y Variable'!CH34</f>
        <v>1430.367718353473</v>
      </c>
      <c r="CH5" s="83">
        <f>'2 Cargos Fijo y Variable'!CI34</f>
        <v>0</v>
      </c>
      <c r="CI5" s="83">
        <f>'2 Cargos Fijo y Variable'!CJ34</f>
        <v>0</v>
      </c>
      <c r="CJ5" s="83">
        <f>'2 Cargos Fijo y Variable'!CK34</f>
        <v>0</v>
      </c>
      <c r="CK5" s="83">
        <f>'2 Cargos Fijo y Variable'!CL34</f>
        <v>0</v>
      </c>
      <c r="CL5" s="83">
        <f>'2 Cargos Fijo y Variable'!CM34</f>
        <v>0</v>
      </c>
      <c r="CM5" s="83">
        <f>'2 Cargos Fijo y Variable'!CN34</f>
        <v>0</v>
      </c>
      <c r="CN5" s="83">
        <f>'2 Cargos Fijo y Variable'!CO34</f>
        <v>0</v>
      </c>
      <c r="CO5" s="83">
        <f>'2 Cargos Fijo y Variable'!CP34</f>
        <v>0</v>
      </c>
      <c r="CP5" s="83">
        <f>'2 Cargos Fijo y Variable'!CQ34</f>
        <v>0</v>
      </c>
      <c r="CQ5" s="83">
        <f>'2 Cargos Fijo y Variable'!CR34</f>
        <v>0</v>
      </c>
      <c r="CR5" s="83">
        <f>'2 Cargos Fijo y Variable'!CS34</f>
        <v>0</v>
      </c>
      <c r="CS5" s="83">
        <f>'2 Cargos Fijo y Variable'!CT34</f>
        <v>0</v>
      </c>
      <c r="CT5" s="83">
        <f>'2 Cargos Fijo y Variable'!CU34</f>
        <v>0</v>
      </c>
      <c r="CU5" s="83">
        <f>'2 Cargos Fijo y Variable'!CV34</f>
        <v>0</v>
      </c>
      <c r="CV5" s="83">
        <f>'2 Cargos Fijo y Variable'!CW34</f>
        <v>0</v>
      </c>
      <c r="CW5" s="83">
        <f>'2 Cargos Fijo y Variable'!CX34</f>
        <v>0</v>
      </c>
      <c r="CX5" s="83">
        <f>'2 Cargos Fijo y Variable'!CY34</f>
        <v>0</v>
      </c>
      <c r="CY5" s="83">
        <f>'2 Cargos Fijo y Variable'!CZ34</f>
        <v>0</v>
      </c>
      <c r="CZ5" s="83">
        <f>'2 Cargos Fijo y Variable'!DA34</f>
        <v>0</v>
      </c>
      <c r="DA5" s="83">
        <f>'2 Cargos Fijo y Variable'!DB34</f>
        <v>0</v>
      </c>
      <c r="DB5" s="83">
        <f>'2 Cargos Fijo y Variable'!DC34</f>
        <v>0</v>
      </c>
      <c r="DC5" s="268">
        <v>4</v>
      </c>
    </row>
    <row r="6" spans="1:107" x14ac:dyDescent="0.25">
      <c r="A6" s="81" t="s">
        <v>49</v>
      </c>
      <c r="B6" s="82" t="s">
        <v>18</v>
      </c>
      <c r="C6" s="249">
        <f>'2 Cargos Fijo y Variable'!D35</f>
        <v>0</v>
      </c>
      <c r="D6" s="249">
        <f>'2 Cargos Fijo y Variable'!E35</f>
        <v>0</v>
      </c>
      <c r="E6" s="249">
        <f>'2 Cargos Fijo y Variable'!F35</f>
        <v>0</v>
      </c>
      <c r="F6" s="249">
        <f>'2 Cargos Fijo y Variable'!G35</f>
        <v>0</v>
      </c>
      <c r="G6" s="249">
        <f>'2 Cargos Fijo y Variable'!H35</f>
        <v>0</v>
      </c>
      <c r="H6" s="249">
        <f>'2 Cargos Fijo y Variable'!I35</f>
        <v>0</v>
      </c>
      <c r="I6" s="249">
        <f>'2 Cargos Fijo y Variable'!J35</f>
        <v>0</v>
      </c>
      <c r="J6" s="249">
        <f>'2 Cargos Fijo y Variable'!K35</f>
        <v>0</v>
      </c>
      <c r="K6" s="249">
        <f>'2 Cargos Fijo y Variable'!L35</f>
        <v>0</v>
      </c>
      <c r="L6" s="249">
        <f>'2 Cargos Fijo y Variable'!M35</f>
        <v>0</v>
      </c>
      <c r="M6" s="249">
        <f>'2 Cargos Fijo y Variable'!N35</f>
        <v>0</v>
      </c>
      <c r="N6" s="249">
        <f>'2 Cargos Fijo y Variable'!O35</f>
        <v>0</v>
      </c>
      <c r="O6" s="249">
        <f>'2 Cargos Fijo y Variable'!P35</f>
        <v>0</v>
      </c>
      <c r="P6" s="249">
        <f>'2 Cargos Fijo y Variable'!Q35</f>
        <v>0</v>
      </c>
      <c r="Q6" s="249">
        <f>'2 Cargos Fijo y Variable'!R35</f>
        <v>0</v>
      </c>
      <c r="R6" s="249">
        <f>'2 Cargos Fijo y Variable'!S35</f>
        <v>0</v>
      </c>
      <c r="S6" s="249">
        <f>'2 Cargos Fijo y Variable'!T35</f>
        <v>0</v>
      </c>
      <c r="T6" s="249">
        <f>'2 Cargos Fijo y Variable'!U35</f>
        <v>0</v>
      </c>
      <c r="U6" s="249">
        <f>'2 Cargos Fijo y Variable'!V35</f>
        <v>0</v>
      </c>
      <c r="V6" s="249">
        <f>'2 Cargos Fijo y Variable'!W35</f>
        <v>0</v>
      </c>
      <c r="W6" s="249">
        <f>'2 Cargos Fijo y Variable'!X35</f>
        <v>0</v>
      </c>
      <c r="X6" s="249">
        <f>'2 Cargos Fijo y Variable'!Y35</f>
        <v>0</v>
      </c>
      <c r="Y6" s="249">
        <f>'2 Cargos Fijo y Variable'!Z35</f>
        <v>0</v>
      </c>
      <c r="Z6" s="249">
        <f>'2 Cargos Fijo y Variable'!AA35</f>
        <v>0</v>
      </c>
      <c r="AA6" s="249">
        <f>'2 Cargos Fijo y Variable'!AB35</f>
        <v>0</v>
      </c>
      <c r="AB6" s="249">
        <f>'2 Cargos Fijo y Variable'!AC35</f>
        <v>0</v>
      </c>
      <c r="AC6" s="249">
        <f>'2 Cargos Fijo y Variable'!AD35</f>
        <v>0</v>
      </c>
      <c r="AD6" s="249">
        <f>'2 Cargos Fijo y Variable'!AE35</f>
        <v>0</v>
      </c>
      <c r="AE6" s="249">
        <f>'2 Cargos Fijo y Variable'!AF35</f>
        <v>0</v>
      </c>
      <c r="AF6" s="249">
        <f>'2 Cargos Fijo y Variable'!AG35</f>
        <v>0</v>
      </c>
      <c r="AG6" s="249">
        <f>'2 Cargos Fijo y Variable'!AH35</f>
        <v>0</v>
      </c>
      <c r="AH6" s="249">
        <f>'2 Cargos Fijo y Variable'!AI35</f>
        <v>0</v>
      </c>
      <c r="AI6" s="249">
        <f>'2 Cargos Fijo y Variable'!AJ35</f>
        <v>0</v>
      </c>
      <c r="AJ6" s="249">
        <f>'2 Cargos Fijo y Variable'!AK35</f>
        <v>3.6299999999999999E-2</v>
      </c>
      <c r="AK6" s="249">
        <f>'2 Cargos Fijo y Variable'!AL35</f>
        <v>3.6299999999999999E-2</v>
      </c>
      <c r="AL6" s="249">
        <f>'2 Cargos Fijo y Variable'!AM35</f>
        <v>3.6299999999999999E-2</v>
      </c>
      <c r="AM6" s="249">
        <f>'2 Cargos Fijo y Variable'!AN35</f>
        <v>3.6299999999999999E-2</v>
      </c>
      <c r="AN6" s="249">
        <f>'2 Cargos Fijo y Variable'!AO35</f>
        <v>3.6299999999999999E-2</v>
      </c>
      <c r="AO6" s="249">
        <f>'2 Cargos Fijo y Variable'!AP35</f>
        <v>3.6299999999999999E-2</v>
      </c>
      <c r="AP6" s="249">
        <f>'2 Cargos Fijo y Variable'!AQ35</f>
        <v>3.6299999999999999E-2</v>
      </c>
      <c r="AQ6" s="249">
        <f>'2 Cargos Fijo y Variable'!AR35</f>
        <v>3.6299999999999999E-2</v>
      </c>
      <c r="AR6" s="249">
        <f>'2 Cargos Fijo y Variable'!AS35</f>
        <v>3.6299999999999999E-2</v>
      </c>
      <c r="AS6" s="249">
        <f>'2 Cargos Fijo y Variable'!AT35</f>
        <v>3.6299999999999999E-2</v>
      </c>
      <c r="AT6" s="249">
        <f>'2 Cargos Fijo y Variable'!AU35</f>
        <v>3.6299999999999999E-2</v>
      </c>
      <c r="AU6" s="249">
        <f>'2 Cargos Fijo y Variable'!AV35</f>
        <v>3.6299999999999999E-2</v>
      </c>
      <c r="AV6" s="249">
        <f>'2 Cargos Fijo y Variable'!AW35</f>
        <v>3.6299999999999999E-2</v>
      </c>
      <c r="AW6" s="249">
        <f>'2 Cargos Fijo y Variable'!AX35</f>
        <v>3.6299999999999999E-2</v>
      </c>
      <c r="AX6" s="249">
        <f>'2 Cargos Fijo y Variable'!AY35</f>
        <v>3.6299999999999999E-2</v>
      </c>
      <c r="AY6" s="249">
        <f>'2 Cargos Fijo y Variable'!AZ35</f>
        <v>3.6299999999999999E-2</v>
      </c>
      <c r="AZ6" s="249">
        <f>'2 Cargos Fijo y Variable'!BA35</f>
        <v>3.6299999999999999E-2</v>
      </c>
      <c r="BA6" s="249">
        <f>'2 Cargos Fijo y Variable'!BB35</f>
        <v>3.6299999999999999E-2</v>
      </c>
      <c r="BB6" s="249">
        <f>'2 Cargos Fijo y Variable'!BC35</f>
        <v>3.6299999999999999E-2</v>
      </c>
      <c r="BC6" s="249">
        <f>'2 Cargos Fijo y Variable'!BD35</f>
        <v>3.6299999999999999E-2</v>
      </c>
      <c r="BD6" s="249">
        <f>'2 Cargos Fijo y Variable'!BE35</f>
        <v>3.6299999999999999E-2</v>
      </c>
      <c r="BE6" s="249">
        <f>'2 Cargos Fijo y Variable'!BF35</f>
        <v>3.6299999999999999E-2</v>
      </c>
      <c r="BF6" s="249">
        <f>'2 Cargos Fijo y Variable'!BG35</f>
        <v>3.6299999999999999E-2</v>
      </c>
      <c r="BG6" s="249">
        <f>'2 Cargos Fijo y Variable'!BH35</f>
        <v>3.6299999999999999E-2</v>
      </c>
      <c r="BH6" s="249">
        <f>'2 Cargos Fijo y Variable'!BI35</f>
        <v>3.6299999999999999E-2</v>
      </c>
      <c r="BI6" s="249">
        <f>'2 Cargos Fijo y Variable'!BJ35</f>
        <v>3.6299999999999999E-2</v>
      </c>
      <c r="BJ6" s="249">
        <f>'2 Cargos Fijo y Variable'!BK35</f>
        <v>3.6299999999999999E-2</v>
      </c>
      <c r="BK6" s="249">
        <f>'2 Cargos Fijo y Variable'!BL35</f>
        <v>3.6299999999999999E-2</v>
      </c>
      <c r="BL6" s="249">
        <f>'2 Cargos Fijo y Variable'!BM35</f>
        <v>3.6299999999999999E-2</v>
      </c>
      <c r="BM6" s="249">
        <f>'2 Cargos Fijo y Variable'!BN35</f>
        <v>3.6299999999999999E-2</v>
      </c>
      <c r="BN6" s="249">
        <f>'2 Cargos Fijo y Variable'!BO35</f>
        <v>3.6299999999999999E-2</v>
      </c>
      <c r="BO6" s="249">
        <f>'2 Cargos Fijo y Variable'!BP35</f>
        <v>3.6299999999999999E-2</v>
      </c>
      <c r="BP6" s="249">
        <f>'2 Cargos Fijo y Variable'!BQ35</f>
        <v>3.6299999999999999E-2</v>
      </c>
      <c r="BQ6" s="249">
        <f>'2 Cargos Fijo y Variable'!BR35</f>
        <v>3.6299999999999999E-2</v>
      </c>
      <c r="BR6" s="249">
        <f>'2 Cargos Fijo y Variable'!BS35</f>
        <v>3.6299999999999999E-2</v>
      </c>
      <c r="BS6" s="249">
        <f>'2 Cargos Fijo y Variable'!BT35</f>
        <v>3.6299999999999999E-2</v>
      </c>
      <c r="BT6" s="249">
        <f>'2 Cargos Fijo y Variable'!BU35</f>
        <v>3.6299999999999999E-2</v>
      </c>
      <c r="BU6" s="249">
        <f>'2 Cargos Fijo y Variable'!BV35</f>
        <v>3.6299999999999999E-2</v>
      </c>
      <c r="BV6" s="249">
        <f>'2 Cargos Fijo y Variable'!BW35</f>
        <v>3.6299999999999999E-2</v>
      </c>
      <c r="BW6" s="249">
        <f>'2 Cargos Fijo y Variable'!BX35</f>
        <v>3.6299999999999999E-2</v>
      </c>
      <c r="BX6" s="249">
        <f>'2 Cargos Fijo y Variable'!BY35</f>
        <v>3.6299999999999999E-2</v>
      </c>
      <c r="BY6" s="249">
        <f>'2 Cargos Fijo y Variable'!BZ35</f>
        <v>3.6299999999999999E-2</v>
      </c>
      <c r="BZ6" s="249">
        <f>'2 Cargos Fijo y Variable'!CA35</f>
        <v>3.6299999999999999E-2</v>
      </c>
      <c r="CA6" s="249">
        <f>'2 Cargos Fijo y Variable'!CB35</f>
        <v>3.6299999999999999E-2</v>
      </c>
      <c r="CB6" s="249">
        <f>'2 Cargos Fijo y Variable'!CC35</f>
        <v>3.6299999999999999E-2</v>
      </c>
      <c r="CC6" s="249">
        <f>'2 Cargos Fijo y Variable'!CD35</f>
        <v>3.6299999999999999E-2</v>
      </c>
      <c r="CD6" s="249">
        <f>'2 Cargos Fijo y Variable'!CE35</f>
        <v>3.6299999999999999E-2</v>
      </c>
      <c r="CE6" s="249">
        <f>'2 Cargos Fijo y Variable'!CF35</f>
        <v>3.6299999999999999E-2</v>
      </c>
      <c r="CF6" s="249">
        <f>'2 Cargos Fijo y Variable'!CG35</f>
        <v>3.6299999999999999E-2</v>
      </c>
      <c r="CG6" s="249">
        <f>'2 Cargos Fijo y Variable'!CH35</f>
        <v>3.6299999999999999E-2</v>
      </c>
      <c r="CH6" s="249">
        <f>'2 Cargos Fijo y Variable'!CI35</f>
        <v>3.6299999999999999E-2</v>
      </c>
      <c r="CI6" s="249">
        <f>'2 Cargos Fijo y Variable'!CJ35</f>
        <v>3.6299999999999999E-2</v>
      </c>
      <c r="CJ6" s="249">
        <f>'2 Cargos Fijo y Variable'!CK35</f>
        <v>3.6299999999999999E-2</v>
      </c>
      <c r="CK6" s="249">
        <f>'2 Cargos Fijo y Variable'!CL35</f>
        <v>3.6299999999999999E-2</v>
      </c>
      <c r="CL6" s="249">
        <f>'2 Cargos Fijo y Variable'!CM35</f>
        <v>3.6299999999999999E-2</v>
      </c>
      <c r="CM6" s="249">
        <f>'2 Cargos Fijo y Variable'!CN35</f>
        <v>3.6299999999999999E-2</v>
      </c>
      <c r="CN6" s="249">
        <f>'2 Cargos Fijo y Variable'!CO35</f>
        <v>3.6299999999999999E-2</v>
      </c>
      <c r="CO6" s="249">
        <f>'2 Cargos Fijo y Variable'!CP35</f>
        <v>3.6299999999999999E-2</v>
      </c>
      <c r="CP6" s="249">
        <f>'2 Cargos Fijo y Variable'!CQ35</f>
        <v>3.6299999999999999E-2</v>
      </c>
      <c r="CQ6" s="249">
        <f>'2 Cargos Fijo y Variable'!CR35</f>
        <v>3.6299999999999999E-2</v>
      </c>
      <c r="CR6" s="249">
        <f>'2 Cargos Fijo y Variable'!CS35</f>
        <v>3.6299999999999999E-2</v>
      </c>
      <c r="CS6" s="249">
        <f>'2 Cargos Fijo y Variable'!CT35</f>
        <v>3.6299999999999999E-2</v>
      </c>
      <c r="CT6" s="249">
        <f>'2 Cargos Fijo y Variable'!CU35</f>
        <v>3.6299999999999999E-2</v>
      </c>
      <c r="CU6" s="249">
        <f>'2 Cargos Fijo y Variable'!CV35</f>
        <v>3.6299999999999999E-2</v>
      </c>
      <c r="CV6" s="249">
        <f>'2 Cargos Fijo y Variable'!CW35</f>
        <v>3.6299999999999999E-2</v>
      </c>
      <c r="CW6" s="249">
        <f>'2 Cargos Fijo y Variable'!CX35</f>
        <v>3.6299999999999999E-2</v>
      </c>
      <c r="CX6" s="249">
        <f>'2 Cargos Fijo y Variable'!CY35</f>
        <v>3.6299999999999999E-2</v>
      </c>
      <c r="CY6" s="249">
        <f>'2 Cargos Fijo y Variable'!CZ35</f>
        <v>3.6299999999999999E-2</v>
      </c>
      <c r="CZ6" s="249">
        <f>'2 Cargos Fijo y Variable'!DA35</f>
        <v>3.6299999999999999E-2</v>
      </c>
      <c r="DA6" s="249">
        <f>'2 Cargos Fijo y Variable'!DB35</f>
        <v>3.6299999999999999E-2</v>
      </c>
      <c r="DB6" s="249">
        <f>'2 Cargos Fijo y Variable'!DC35</f>
        <v>0</v>
      </c>
      <c r="DC6" s="139">
        <v>5</v>
      </c>
    </row>
    <row r="7" spans="1:107" x14ac:dyDescent="0.25">
      <c r="A7" s="81" t="s">
        <v>85</v>
      </c>
      <c r="B7" s="82"/>
      <c r="C7" s="270">
        <v>1</v>
      </c>
      <c r="D7" s="270">
        <v>1</v>
      </c>
      <c r="E7" s="270">
        <v>1</v>
      </c>
      <c r="F7" s="316">
        <v>1</v>
      </c>
      <c r="G7" s="270">
        <v>1</v>
      </c>
      <c r="H7" s="270">
        <v>1</v>
      </c>
      <c r="I7" s="270">
        <v>1</v>
      </c>
      <c r="J7" s="270">
        <v>1</v>
      </c>
      <c r="K7" s="270">
        <v>1</v>
      </c>
      <c r="L7" s="270">
        <v>1</v>
      </c>
      <c r="M7" s="270">
        <v>1</v>
      </c>
      <c r="N7" s="270">
        <v>1</v>
      </c>
      <c r="O7" s="270">
        <v>1</v>
      </c>
      <c r="P7" s="270">
        <v>1</v>
      </c>
      <c r="Q7" s="270">
        <v>1</v>
      </c>
      <c r="R7" s="270">
        <v>1</v>
      </c>
      <c r="S7" s="270">
        <v>1</v>
      </c>
      <c r="T7" s="270">
        <v>1</v>
      </c>
      <c r="U7" s="270">
        <v>1</v>
      </c>
      <c r="V7" s="270">
        <v>1</v>
      </c>
      <c r="W7" s="270">
        <v>1</v>
      </c>
      <c r="X7" s="270">
        <v>1</v>
      </c>
      <c r="Y7" s="270">
        <v>1</v>
      </c>
      <c r="Z7" s="270">
        <v>1</v>
      </c>
      <c r="AA7" s="270">
        <v>1</v>
      </c>
      <c r="AB7" s="270">
        <v>1</v>
      </c>
      <c r="AC7" s="270">
        <v>1</v>
      </c>
      <c r="AD7" s="270">
        <v>1</v>
      </c>
      <c r="AE7" s="270">
        <v>1</v>
      </c>
      <c r="AF7" s="270">
        <v>1</v>
      </c>
      <c r="AG7" s="270">
        <v>1</v>
      </c>
      <c r="AH7" s="270">
        <v>1</v>
      </c>
      <c r="AI7" s="270">
        <v>1</v>
      </c>
      <c r="AJ7" s="270">
        <v>1</v>
      </c>
      <c r="AK7" s="270">
        <v>1</v>
      </c>
      <c r="AL7" s="270">
        <v>1</v>
      </c>
      <c r="AM7" s="270">
        <v>1</v>
      </c>
      <c r="AN7" s="270">
        <v>1</v>
      </c>
      <c r="AO7" s="270">
        <v>1</v>
      </c>
      <c r="AP7" s="270">
        <v>2</v>
      </c>
      <c r="AQ7" s="270">
        <v>3</v>
      </c>
      <c r="AR7" s="270">
        <v>4</v>
      </c>
      <c r="AS7" s="270">
        <v>5</v>
      </c>
      <c r="AT7" s="270">
        <v>6</v>
      </c>
      <c r="AU7" s="270">
        <v>7</v>
      </c>
      <c r="AV7" s="270">
        <v>8</v>
      </c>
      <c r="AW7" s="270">
        <v>9</v>
      </c>
      <c r="AX7" s="270">
        <v>10</v>
      </c>
      <c r="AY7" s="270">
        <v>11</v>
      </c>
      <c r="AZ7" s="270">
        <v>12</v>
      </c>
      <c r="BA7" s="270">
        <v>13</v>
      </c>
      <c r="BB7" s="270">
        <v>14</v>
      </c>
      <c r="BC7" s="270">
        <v>15</v>
      </c>
      <c r="BD7" s="270">
        <v>16</v>
      </c>
      <c r="BE7" s="270">
        <v>17</v>
      </c>
      <c r="BF7" s="270">
        <v>18</v>
      </c>
      <c r="BG7" s="270">
        <v>19</v>
      </c>
      <c r="BH7" s="270">
        <v>20</v>
      </c>
      <c r="BI7" s="270">
        <v>21</v>
      </c>
      <c r="BJ7" s="270">
        <v>22</v>
      </c>
      <c r="BK7" s="270">
        <v>23</v>
      </c>
      <c r="BL7" s="270">
        <v>24</v>
      </c>
      <c r="BM7" s="270">
        <v>25</v>
      </c>
      <c r="BN7" s="270">
        <v>26</v>
      </c>
      <c r="BO7" s="270">
        <v>27</v>
      </c>
      <c r="BP7" s="270">
        <v>28</v>
      </c>
      <c r="BQ7" s="270">
        <v>29</v>
      </c>
      <c r="BR7" s="270">
        <v>30</v>
      </c>
      <c r="BS7" s="270">
        <v>31</v>
      </c>
      <c r="BT7" s="270">
        <v>32</v>
      </c>
      <c r="BU7" s="270">
        <v>33</v>
      </c>
      <c r="BV7" s="270">
        <v>34</v>
      </c>
      <c r="BW7" s="270">
        <v>35</v>
      </c>
      <c r="BX7" s="270">
        <v>36</v>
      </c>
      <c r="BY7" s="270">
        <v>37</v>
      </c>
      <c r="BZ7" s="270">
        <v>38</v>
      </c>
      <c r="CA7" s="270">
        <v>39</v>
      </c>
      <c r="CB7" s="270">
        <v>40</v>
      </c>
      <c r="CC7" s="270">
        <v>41</v>
      </c>
      <c r="CD7" s="270">
        <v>42</v>
      </c>
      <c r="CE7" s="270">
        <v>43</v>
      </c>
      <c r="CF7" s="270">
        <v>44</v>
      </c>
      <c r="CG7" s="270">
        <v>45</v>
      </c>
      <c r="CH7" s="270">
        <v>46</v>
      </c>
      <c r="CI7" s="270">
        <v>47</v>
      </c>
      <c r="CJ7" s="270">
        <v>48</v>
      </c>
      <c r="CK7" s="270">
        <v>49</v>
      </c>
      <c r="CL7" s="270">
        <v>50</v>
      </c>
      <c r="CM7" s="270">
        <v>51</v>
      </c>
      <c r="CN7" s="270">
        <v>52</v>
      </c>
      <c r="CO7" s="270">
        <v>53</v>
      </c>
      <c r="CP7" s="270">
        <v>54</v>
      </c>
      <c r="CQ7" s="270">
        <v>55</v>
      </c>
      <c r="CR7" s="270">
        <v>56</v>
      </c>
      <c r="CS7" s="270">
        <v>57</v>
      </c>
      <c r="CT7" s="270">
        <v>58</v>
      </c>
      <c r="CU7" s="270">
        <v>59</v>
      </c>
      <c r="CV7" s="270">
        <v>60</v>
      </c>
      <c r="CW7" s="270">
        <v>61</v>
      </c>
      <c r="CX7" s="270">
        <v>62</v>
      </c>
      <c r="CY7" s="270">
        <v>63</v>
      </c>
      <c r="CZ7" s="270">
        <v>64</v>
      </c>
      <c r="DA7" s="270">
        <v>65</v>
      </c>
      <c r="DB7" s="270">
        <v>66</v>
      </c>
      <c r="DC7" s="139">
        <v>6</v>
      </c>
    </row>
    <row r="8" spans="1:107" ht="15.6" x14ac:dyDescent="0.25">
      <c r="A8" s="81" t="s">
        <v>52</v>
      </c>
      <c r="B8" s="82" t="s">
        <v>5</v>
      </c>
      <c r="C8" s="83"/>
      <c r="D8" s="83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3"/>
      <c r="Q8" s="83"/>
      <c r="R8" s="83"/>
      <c r="S8" s="83"/>
      <c r="T8" s="83"/>
      <c r="U8" s="83"/>
      <c r="V8" s="83"/>
      <c r="W8" s="83"/>
      <c r="X8" s="83"/>
      <c r="Y8" s="83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83"/>
      <c r="AK8" s="83"/>
      <c r="AL8" s="83"/>
      <c r="AM8" s="83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83"/>
      <c r="AY8" s="83"/>
      <c r="AZ8" s="83"/>
      <c r="BA8" s="83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83"/>
      <c r="BM8" s="83"/>
      <c r="BN8" s="83"/>
      <c r="BO8" s="83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83"/>
      <c r="CA8" s="83"/>
      <c r="CB8" s="83"/>
      <c r="CC8" s="83"/>
      <c r="CD8" s="83"/>
      <c r="CE8" s="83"/>
      <c r="CF8" s="83"/>
      <c r="CG8" s="83"/>
      <c r="CH8" s="83"/>
      <c r="CI8" s="83"/>
      <c r="CJ8" s="83"/>
      <c r="CK8" s="83"/>
      <c r="CL8" s="83"/>
      <c r="CM8" s="83"/>
      <c r="CN8" s="83"/>
      <c r="CO8" s="83"/>
      <c r="CP8" s="83"/>
      <c r="CQ8" s="83"/>
      <c r="CR8" s="83"/>
      <c r="CS8" s="83"/>
      <c r="CT8" s="83"/>
      <c r="CU8" s="83"/>
      <c r="CV8" s="83"/>
      <c r="CW8" s="83"/>
      <c r="CX8" s="83"/>
      <c r="CY8" s="83"/>
      <c r="CZ8" s="83"/>
      <c r="DA8" s="83"/>
      <c r="DB8" s="83"/>
      <c r="DC8" s="139">
        <v>7</v>
      </c>
    </row>
    <row r="9" spans="1:107" ht="15.6" x14ac:dyDescent="0.25">
      <c r="A9" s="81" t="s">
        <v>50</v>
      </c>
      <c r="B9" s="82" t="s">
        <v>5</v>
      </c>
      <c r="C9" s="83"/>
      <c r="D9" s="83"/>
      <c r="E9" s="83"/>
      <c r="F9" s="83"/>
      <c r="G9" s="83"/>
      <c r="H9" s="83"/>
      <c r="I9" s="83"/>
      <c r="J9" s="83"/>
      <c r="K9" s="83"/>
      <c r="L9" s="83"/>
      <c r="M9" s="83"/>
      <c r="N9" s="83"/>
      <c r="O9" s="83"/>
      <c r="P9" s="83"/>
      <c r="Q9" s="83"/>
      <c r="R9" s="83"/>
      <c r="S9" s="83"/>
      <c r="T9" s="83"/>
      <c r="U9" s="83"/>
      <c r="V9" s="83"/>
      <c r="W9" s="83"/>
      <c r="X9" s="83"/>
      <c r="Y9" s="83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83"/>
      <c r="AK9" s="83"/>
      <c r="AL9" s="83"/>
      <c r="AM9" s="83"/>
      <c r="AN9" s="83"/>
      <c r="AO9" s="83"/>
      <c r="AP9" s="83"/>
      <c r="AQ9" s="83"/>
      <c r="AR9" s="83"/>
      <c r="AS9" s="83"/>
      <c r="AT9" s="83"/>
      <c r="AU9" s="83"/>
      <c r="AV9" s="83"/>
      <c r="AW9" s="83"/>
      <c r="AX9" s="83"/>
      <c r="AY9" s="83"/>
      <c r="AZ9" s="83"/>
      <c r="BA9" s="83"/>
      <c r="BB9" s="83"/>
      <c r="BC9" s="83"/>
      <c r="BD9" s="83"/>
      <c r="BE9" s="83"/>
      <c r="BF9" s="83"/>
      <c r="BG9" s="83"/>
      <c r="BH9" s="83"/>
      <c r="BI9" s="83"/>
      <c r="BJ9" s="83"/>
      <c r="BK9" s="83"/>
      <c r="BL9" s="83"/>
      <c r="BM9" s="83"/>
      <c r="BN9" s="83"/>
      <c r="BO9" s="83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83"/>
      <c r="CA9" s="83"/>
      <c r="CB9" s="83"/>
      <c r="CC9" s="83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83"/>
      <c r="CO9" s="83"/>
      <c r="CP9" s="83"/>
      <c r="CQ9" s="83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83"/>
      <c r="DC9" s="139">
        <v>8</v>
      </c>
    </row>
    <row r="10" spans="1:107" ht="15.6" x14ac:dyDescent="0.25">
      <c r="A10" s="269" t="s">
        <v>108</v>
      </c>
      <c r="B10" s="8" t="s">
        <v>5</v>
      </c>
      <c r="C10" s="59">
        <f>'1 Dm_Cm'!E17</f>
        <v>910.53086491826821</v>
      </c>
      <c r="D10" s="59">
        <f>'1 Dm_Cm'!F17</f>
        <v>1063.7601264968432</v>
      </c>
      <c r="E10" s="59">
        <f>'1 Dm_Cm'!G17</f>
        <v>1067.3473143487877</v>
      </c>
      <c r="F10" s="59">
        <f>'1 Dm_Cm'!H17</f>
        <v>1071.6117621413775</v>
      </c>
      <c r="G10" s="59">
        <f>'1 Dm_Cm'!I17</f>
        <v>1079.3483308950204</v>
      </c>
      <c r="H10" s="59">
        <f>'1 Dm_Cm'!J17</f>
        <v>1087.8562500760838</v>
      </c>
      <c r="I10" s="59">
        <f>'1 Dm_Cm'!K17</f>
        <v>1086.7259892993325</v>
      </c>
      <c r="J10" s="59">
        <f>'1 Dm_Cm'!L17</f>
        <v>1092.916332391789</v>
      </c>
      <c r="K10" s="59">
        <f>'1 Dm_Cm'!M17</f>
        <v>1097.9639246470924</v>
      </c>
      <c r="L10" s="59">
        <f>'1 Dm_Cm'!N17</f>
        <v>1102.334256961751</v>
      </c>
      <c r="M10" s="59">
        <f>'1 Dm_Cm'!O17</f>
        <v>1104.8383601781188</v>
      </c>
      <c r="N10" s="59">
        <f>'1 Dm_Cm'!P17</f>
        <v>1103.9774018909511</v>
      </c>
      <c r="O10" s="59">
        <f>'1 Dm_Cm'!Q17</f>
        <v>1103.9774018909511</v>
      </c>
      <c r="P10" s="59">
        <f>'1 Dm_Cm'!R17</f>
        <v>1107.1752588250527</v>
      </c>
      <c r="Q10" s="59">
        <f>'1 Dm_Cm'!S17</f>
        <v>1110.2125265728778</v>
      </c>
      <c r="R10" s="59">
        <f>'1 Dm_Cm'!T17</f>
        <v>965.6743654737013</v>
      </c>
      <c r="S10" s="59">
        <f>'1 Dm_Cm'!U17</f>
        <v>962.07428028383958</v>
      </c>
      <c r="T10" s="59">
        <f>'1 Dm_Cm'!V17</f>
        <v>960.76550060069258</v>
      </c>
      <c r="U10" s="59">
        <f>'1 Dm_Cm'!W17</f>
        <v>960.39820467434538</v>
      </c>
      <c r="V10" s="59">
        <f>'1 Dm_Cm'!X17</f>
        <v>961.39580571619945</v>
      </c>
      <c r="W10" s="59">
        <f>'1 Dm_Cm'!Y17</f>
        <v>965.95007408602532</v>
      </c>
      <c r="X10" s="59">
        <f>'1 Dm_Cm'!Z17</f>
        <v>967.64667072890313</v>
      </c>
      <c r="Y10" s="59">
        <f>'1 Dm_Cm'!AA17</f>
        <v>971.7340449140886</v>
      </c>
      <c r="Z10" s="59">
        <f>'1 Dm_Cm'!AB17</f>
        <v>970.74413925975364</v>
      </c>
      <c r="AA10" s="59">
        <f>'1 Dm_Cm'!AC17</f>
        <v>972.07331375358388</v>
      </c>
      <c r="AB10" s="59">
        <f>'1 Dm_Cm'!AD17</f>
        <v>983.8581553851069</v>
      </c>
      <c r="AC10" s="59">
        <f>'1 Dm_Cm'!AE17</f>
        <v>996.95690695812311</v>
      </c>
      <c r="AD10" s="59">
        <f>'1 Dm_Cm'!AF17</f>
        <v>1014.9212317649592</v>
      </c>
      <c r="AE10" s="59">
        <f>'1 Dm_Cm'!AG17</f>
        <v>1027.5403266188202</v>
      </c>
      <c r="AF10" s="59">
        <f>'1 Dm_Cm'!AH17</f>
        <v>1048.5636430189122</v>
      </c>
      <c r="AG10" s="59">
        <f>'1 Dm_Cm'!AI17</f>
        <v>1052.5923347898711</v>
      </c>
      <c r="AH10" s="59">
        <f>'1 Dm_Cm'!AJ17</f>
        <v>1064.0990920139482</v>
      </c>
      <c r="AI10" s="59">
        <f>'1 Dm_Cm'!AK17</f>
        <v>1069.6023501940422</v>
      </c>
      <c r="AJ10" s="59">
        <f>'1 Dm_Cm'!AL17</f>
        <v>1078.4887935886013</v>
      </c>
      <c r="AK10" s="59">
        <f>'1 Dm_Cm'!AM17</f>
        <v>1089.4871335542421</v>
      </c>
      <c r="AL10" s="59">
        <f>'1 Dm_Cm'!AN17</f>
        <v>1100.3823038745115</v>
      </c>
      <c r="AM10" s="59">
        <f>'1 Dm_Cm'!AO17</f>
        <v>1122.2425359937565</v>
      </c>
      <c r="AN10" s="59">
        <f>'1 Dm_Cm'!AP17</f>
        <v>1156.7115681938787</v>
      </c>
      <c r="AO10" s="59">
        <f>'1 Dm_Cm'!AQ17</f>
        <v>1185.2536765571053</v>
      </c>
      <c r="AP10" s="59">
        <f>'1 Dm_Cm'!AR17</f>
        <v>1209.6652453186582</v>
      </c>
      <c r="AQ10" s="59">
        <f>'1 Dm_Cm'!AS17</f>
        <v>1226.1392973845695</v>
      </c>
      <c r="AR10" s="59">
        <f>'1 Dm_Cm'!AT17</f>
        <v>1251.5918850498656</v>
      </c>
      <c r="AS10" s="59">
        <f>'1 Dm_Cm'!AU17</f>
        <v>1255.1636907074744</v>
      </c>
      <c r="AT10" s="59">
        <f>'1 Dm_Cm'!AV17</f>
        <v>1281.955776494643</v>
      </c>
      <c r="AU10" s="59">
        <f>'1 Dm_Cm'!AW17</f>
        <v>1279.674479059219</v>
      </c>
      <c r="AV10" s="59">
        <f>'1 Dm_Cm'!AX17</f>
        <v>1286.5527685015049</v>
      </c>
      <c r="AW10" s="59">
        <f>'1 Dm_Cm'!AY17</f>
        <v>1305.3564136776747</v>
      </c>
      <c r="AX10" s="59">
        <f>'1 Dm_Cm'!AZ17</f>
        <v>1326.8721493314365</v>
      </c>
      <c r="AY10" s="59">
        <f>'1 Dm_Cm'!BA17</f>
        <v>1323.1722134378797</v>
      </c>
      <c r="AZ10" s="59">
        <f>'1 Dm_Cm'!BB17</f>
        <v>1343.5139852503562</v>
      </c>
      <c r="BA10" s="59">
        <f>'1 Dm_Cm'!BC17</f>
        <v>1364.0726570382294</v>
      </c>
      <c r="BB10" s="59">
        <f>'1 Dm_Cm'!BD17</f>
        <v>1366.8073918989262</v>
      </c>
      <c r="BC10" s="59">
        <f>'1 Dm_Cm'!BE17</f>
        <v>1356.320816988457</v>
      </c>
      <c r="BD10" s="59">
        <f>'1 Dm_Cm'!BF17</f>
        <v>1349.0261786087858</v>
      </c>
      <c r="BE10" s="59">
        <f>'1 Dm_Cm'!BG17</f>
        <v>1333.5721826337817</v>
      </c>
      <c r="BF10" s="59">
        <f>'1 Dm_Cm'!BH17</f>
        <v>1325.4153270562715</v>
      </c>
      <c r="BG10" s="59">
        <f>'1 Dm_Cm'!BI17</f>
        <v>1341.3178195322532</v>
      </c>
      <c r="BH10" s="59">
        <f>'1 Dm_Cm'!BJ17</f>
        <v>1351.8906621643487</v>
      </c>
      <c r="BI10" s="59">
        <f>'1 Dm_Cm'!BK17</f>
        <v>1354.490454960483</v>
      </c>
      <c r="BJ10" s="59">
        <f>'1 Dm_Cm'!BL17</f>
        <v>1348.741954161389</v>
      </c>
      <c r="BK10" s="59">
        <f>'1 Dm_Cm'!BM17</f>
        <v>1340.6818792675981</v>
      </c>
      <c r="BL10" s="59">
        <f>'1 Dm_Cm'!BN17</f>
        <v>1349.7951675974944</v>
      </c>
      <c r="BM10" s="59">
        <f>'1 Dm_Cm'!BO17</f>
        <v>1363.2968113485276</v>
      </c>
      <c r="BN10" s="59">
        <f>'1 Dm_Cm'!BP17</f>
        <v>1365.2764333231464</v>
      </c>
      <c r="BO10" s="59">
        <f>'1 Dm_Cm'!BQ17</f>
        <v>1371.1367900242458</v>
      </c>
      <c r="BP10" s="59">
        <f>'1 Dm_Cm'!BR17</f>
        <v>1370.6952315745834</v>
      </c>
      <c r="BQ10" s="59">
        <f>'1 Dm_Cm'!BS17</f>
        <v>1379.2627378289801</v>
      </c>
      <c r="BR10" s="59">
        <f>'1 Dm_Cm'!BT17</f>
        <v>1382.0411429969674</v>
      </c>
      <c r="BS10" s="59">
        <f>'1 Dm_Cm'!BU17</f>
        <v>1373.4148281056437</v>
      </c>
      <c r="BT10" s="59">
        <f>'1 Dm_Cm'!BV17</f>
        <v>1383.9010243480107</v>
      </c>
      <c r="BU10" s="59">
        <f>'1 Dm_Cm'!BW17</f>
        <v>1389.3917093276411</v>
      </c>
      <c r="BV10" s="59">
        <f>'1 Dm_Cm'!BX17</f>
        <v>1403.549372597261</v>
      </c>
      <c r="BW10" s="59">
        <f>'1 Dm_Cm'!BY17</f>
        <v>1415.4515159458874</v>
      </c>
      <c r="BX10" s="59">
        <f>'1 Dm_Cm'!BZ17</f>
        <v>1424.5009916032109</v>
      </c>
      <c r="BY10" s="59">
        <f>'1 Dm_Cm'!CA17</f>
        <v>1430.0141316318948</v>
      </c>
      <c r="BZ10" s="59">
        <f>'1 Dm_Cm'!CB17</f>
        <v>1430.8074058988159</v>
      </c>
      <c r="CA10" s="59">
        <f>'1 Dm_Cm'!CC17</f>
        <v>1434.1137634607924</v>
      </c>
      <c r="CB10" s="59">
        <f>'1 Dm_Cm'!CD17</f>
        <v>1423.1272632431858</v>
      </c>
      <c r="CC10" s="59">
        <f>'1 Dm_Cm'!CE17</f>
        <v>1416.5700974021333</v>
      </c>
      <c r="CD10" s="59">
        <f>'1 Dm_Cm'!CF17</f>
        <v>1424.0252029153955</v>
      </c>
      <c r="CE10" s="59">
        <f>'1 Dm_Cm'!CG17</f>
        <v>1430.5950050682623</v>
      </c>
      <c r="CF10" s="59">
        <f>'1 Dm_Cm'!CH17</f>
        <v>1436.1799056024388</v>
      </c>
      <c r="CG10" s="59">
        <f>'1 Dm_Cm'!CI17</f>
        <v>1430.367718353473</v>
      </c>
      <c r="CH10" s="59">
        <f>'1 Dm_Cm'!CJ17</f>
        <v>0</v>
      </c>
      <c r="CI10" s="59">
        <f>'1 Dm_Cm'!CK17</f>
        <v>0</v>
      </c>
      <c r="CJ10" s="59">
        <f>'1 Dm_Cm'!CL17</f>
        <v>0</v>
      </c>
      <c r="CK10" s="59">
        <f>'1 Dm_Cm'!CM17</f>
        <v>0</v>
      </c>
      <c r="CL10" s="59">
        <f>'1 Dm_Cm'!CN17</f>
        <v>0</v>
      </c>
      <c r="CM10" s="59">
        <f>'1 Dm_Cm'!CO17</f>
        <v>0</v>
      </c>
      <c r="CN10" s="59">
        <f>'1 Dm_Cm'!CP17</f>
        <v>0</v>
      </c>
      <c r="CO10" s="59">
        <f>'1 Dm_Cm'!CQ17</f>
        <v>0</v>
      </c>
      <c r="CP10" s="59">
        <f>'1 Dm_Cm'!CR17</f>
        <v>0</v>
      </c>
      <c r="CQ10" s="59">
        <f>'1 Dm_Cm'!CS17</f>
        <v>0</v>
      </c>
      <c r="CR10" s="59">
        <f>'1 Dm_Cm'!CT17</f>
        <v>0</v>
      </c>
      <c r="CS10" s="59">
        <f>'1 Dm_Cm'!CU17</f>
        <v>0</v>
      </c>
      <c r="CT10" s="59">
        <f>'1 Dm_Cm'!CV17</f>
        <v>0</v>
      </c>
      <c r="CU10" s="59">
        <f>'1 Dm_Cm'!CW17</f>
        <v>0</v>
      </c>
      <c r="CV10" s="59">
        <f>'1 Dm_Cm'!CX17</f>
        <v>0</v>
      </c>
      <c r="CW10" s="59">
        <f>'1 Dm_Cm'!CY17</f>
        <v>0</v>
      </c>
      <c r="CX10" s="59">
        <f>'1 Dm_Cm'!CZ17</f>
        <v>0</v>
      </c>
      <c r="CY10" s="59">
        <f>'1 Dm_Cm'!DA17</f>
        <v>0</v>
      </c>
      <c r="CZ10" s="59">
        <f>'1 Dm_Cm'!DB17</f>
        <v>0</v>
      </c>
      <c r="DA10" s="59">
        <f>'1 Dm_Cm'!DC17</f>
        <v>0</v>
      </c>
      <c r="DB10" s="59">
        <f>'1 Dm_Cm'!DD17</f>
        <v>0</v>
      </c>
      <c r="DC10" s="139">
        <v>9</v>
      </c>
    </row>
    <row r="11" spans="1:107" ht="15.6" x14ac:dyDescent="0.25">
      <c r="A11" s="271" t="s">
        <v>147</v>
      </c>
      <c r="B11" s="8" t="s">
        <v>5</v>
      </c>
      <c r="C11" s="59">
        <f>'2 Cargos Fijo y Variable'!D55</f>
        <v>7874.9465649182675</v>
      </c>
      <c r="D11" s="59">
        <f>'2 Cargos Fijo y Variable'!E55</f>
        <v>8028.175826496843</v>
      </c>
      <c r="E11" s="59">
        <f>'2 Cargos Fijo y Variable'!F55</f>
        <v>8031.7630143487877</v>
      </c>
      <c r="F11" s="59">
        <f>'2 Cargos Fijo y Variable'!G55</f>
        <v>5425.1874621413772</v>
      </c>
      <c r="G11" s="59">
        <f>'2 Cargos Fijo y Variable'!H55</f>
        <v>5432.9240308950193</v>
      </c>
      <c r="H11" s="59">
        <f>'2 Cargos Fijo y Variable'!I55</f>
        <v>5441.431950076083</v>
      </c>
      <c r="I11" s="59">
        <f>'2 Cargos Fijo y Variable'!J55</f>
        <v>5440.3016892993319</v>
      </c>
      <c r="J11" s="59">
        <f>'2 Cargos Fijo y Variable'!K55</f>
        <v>5446.4920323917886</v>
      </c>
      <c r="K11" s="59">
        <f>'2 Cargos Fijo y Variable'!L55</f>
        <v>5451.5396246470918</v>
      </c>
      <c r="L11" s="59">
        <f>'2 Cargos Fijo y Variable'!M55</f>
        <v>5455.9099569617501</v>
      </c>
      <c r="M11" s="59">
        <f>'2 Cargos Fijo y Variable'!N55</f>
        <v>5458.4140601781182</v>
      </c>
      <c r="N11" s="59">
        <f>'2 Cargos Fijo y Variable'!O55</f>
        <v>5180.7347618909516</v>
      </c>
      <c r="O11" s="59">
        <f>'2 Cargos Fijo y Variable'!P55</f>
        <v>5180.7347618909516</v>
      </c>
      <c r="P11" s="59">
        <f>'2 Cargos Fijo y Variable'!Q55</f>
        <v>4674.5926188250523</v>
      </c>
      <c r="Q11" s="59">
        <f>'2 Cargos Fijo y Variable'!R55</f>
        <v>4677.6298865728777</v>
      </c>
      <c r="R11" s="59">
        <f>'2 Cargos Fijo y Variable'!S48</f>
        <v>4533.0917254737014</v>
      </c>
      <c r="S11" s="59">
        <f>'2 Cargos Fijo y Variable'!T48</f>
        <v>4427.6236402838394</v>
      </c>
      <c r="T11" s="59">
        <f>'2 Cargos Fijo y Variable'!U48</f>
        <v>4426.3148606006926</v>
      </c>
      <c r="U11" s="59">
        <f>'2 Cargos Fijo y Variable'!V48</f>
        <v>4423.9102046743456</v>
      </c>
      <c r="V11" s="59">
        <f>'2 Cargos Fijo y Variable'!W48</f>
        <v>4444.7025826363142</v>
      </c>
      <c r="W11" s="59">
        <f>'2 Cargos Fijo y Variable'!X48</f>
        <v>4465.5926847747041</v>
      </c>
      <c r="X11" s="59">
        <f>'2 Cargos Fijo y Variable'!Y48</f>
        <v>4486.5809703931445</v>
      </c>
      <c r="Y11" s="59">
        <f>'2 Cargos Fijo y Variable'!Z48</f>
        <v>4507.6679009539921</v>
      </c>
      <c r="Z11" s="59">
        <f>'2 Cargos Fijo y Variable'!AA48</f>
        <v>4528.8539400884756</v>
      </c>
      <c r="AA11" s="59">
        <f>'2 Cargos Fijo y Variable'!AB48</f>
        <v>4550.1395536068912</v>
      </c>
      <c r="AB11" s="59">
        <f>'2 Cargos Fijo y Variable'!AC48</f>
        <v>4571.5252095088435</v>
      </c>
      <c r="AC11" s="59">
        <f>'2 Cargos Fijo y Variable'!AD48</f>
        <v>4593.0113779935346</v>
      </c>
      <c r="AD11" s="59">
        <f>'2 Cargos Fijo y Variable'!AE48</f>
        <v>4614.5985314701038</v>
      </c>
      <c r="AE11" s="59">
        <f>'2 Cargos Fijo y Variable'!AF48</f>
        <v>4636.287144568013</v>
      </c>
      <c r="AF11" s="59">
        <f>'2 Cargos Fijo y Variable'!AG48</f>
        <v>4658.0776941474824</v>
      </c>
      <c r="AG11" s="59">
        <f>'2 Cargos Fijo y Variable'!AH48</f>
        <v>4679.9706593099754</v>
      </c>
      <c r="AH11" s="59">
        <f>'2 Cargos Fijo y Variable'!AI48</f>
        <v>4701.9665214087318</v>
      </c>
      <c r="AI11" s="59">
        <f>'2 Cargos Fijo y Variable'!AJ48</f>
        <v>4724.0657640593527</v>
      </c>
      <c r="AJ11" s="59">
        <f>'2 Cargos Fijo y Variable'!AK48</f>
        <v>4759.4962572897985</v>
      </c>
      <c r="AK11" s="59">
        <f>'2 Cargos Fijo y Variable'!AL48</f>
        <v>4795.1924792194723</v>
      </c>
      <c r="AL11" s="59">
        <f>'2 Cargos Fijo y Variable'!AM48</f>
        <v>4831.1564228136185</v>
      </c>
      <c r="AM11" s="59">
        <f>'2 Cargos Fijo y Variable'!AN48</f>
        <v>4867.3900959847206</v>
      </c>
      <c r="AN11" s="59">
        <f>'2 Cargos Fijo y Variable'!AO48</f>
        <v>4903.8955217046059</v>
      </c>
      <c r="AO11" s="59">
        <f>'2 Cargos Fijo y Variable'!AP48</f>
        <v>4940.6747381173909</v>
      </c>
      <c r="AP11" s="59">
        <f>'2 Cargos Fijo y Variable'!AQ48</f>
        <v>4986.1289457080711</v>
      </c>
      <c r="AQ11" s="59">
        <f>'2 Cargos Fijo y Variable'!AR48</f>
        <v>5032.0013320085855</v>
      </c>
      <c r="AR11" s="59">
        <f>'2 Cargos Fijo y Variable'!AS48</f>
        <v>5078.295744263065</v>
      </c>
      <c r="AS11" s="59">
        <f>'2 Cargos Fijo y Variable'!AT48</f>
        <v>5125.016065110286</v>
      </c>
      <c r="AT11" s="59">
        <f>'2 Cargos Fijo y Variable'!AU48</f>
        <v>5172.1662129093011</v>
      </c>
      <c r="AU11" s="59">
        <f>'2 Cargos Fijo y Variable'!AV48</f>
        <v>5219.7501420680674</v>
      </c>
      <c r="AV11" s="59">
        <f>'2 Cargos Fijo y Variable'!AW48</f>
        <v>5267.7718433750942</v>
      </c>
      <c r="AW11" s="59">
        <f>'2 Cargos Fijo y Variable'!AX48</f>
        <v>5316.2353443341453</v>
      </c>
      <c r="AX11" s="59">
        <f>'2 Cargos Fijo y Variable'!AY48</f>
        <v>5374.7139331218204</v>
      </c>
      <c r="AY11" s="59">
        <f>'2 Cargos Fijo y Variable'!AZ48</f>
        <v>5433.8357863861602</v>
      </c>
      <c r="AZ11" s="59">
        <f>'2 Cargos Fijo y Variable'!BA48</f>
        <v>5493.6079800364078</v>
      </c>
      <c r="BA11" s="59">
        <f>'2 Cargos Fijo y Variable'!BB48</f>
        <v>5554.0376678168077</v>
      </c>
      <c r="BB11" s="59">
        <f>'2 Cargos Fijo y Variable'!BC48</f>
        <v>6105.1348143607229</v>
      </c>
      <c r="BC11" s="59">
        <f>'2 Cargos Fijo y Variable'!BD48</f>
        <v>6665.9020546528427</v>
      </c>
      <c r="BD11" s="59">
        <f>'2 Cargos Fijo y Variable'!BE48</f>
        <v>6227.2283535556498</v>
      </c>
      <c r="BE11" s="59">
        <f>'2 Cargos Fijo y Variable'!BF48</f>
        <v>6284.5188544083621</v>
      </c>
      <c r="BF11" s="59">
        <f>'2 Cargos Fijo y Variable'!BG48</f>
        <v>6342.3364278689196</v>
      </c>
      <c r="BG11" s="59">
        <f>'2 Cargos Fijo y Variable'!BH48</f>
        <v>6400.6859230053142</v>
      </c>
      <c r="BH11" s="59">
        <f>'2 Cargos Fijo y Variable'!BI48</f>
        <v>6459.5722334969641</v>
      </c>
      <c r="BI11" s="59">
        <f>'2 Cargos Fijo y Variable'!BJ48</f>
        <v>6519.0002980451372</v>
      </c>
      <c r="BJ11" s="59">
        <f>'2 Cargos Fijo y Variable'!BK48</f>
        <v>6578.9751007871528</v>
      </c>
      <c r="BK11" s="59">
        <f>'2 Cargos Fijo y Variable'!BL48</f>
        <v>6639.5016717143953</v>
      </c>
      <c r="BL11" s="59">
        <f>'2 Cargos Fijo y Variable'!BM48</f>
        <v>6772.2917051486829</v>
      </c>
      <c r="BM11" s="59">
        <f>'2 Cargos Fijo y Variable'!BN48</f>
        <v>6907.7375392516569</v>
      </c>
      <c r="BN11" s="59">
        <f>'2 Cargos Fijo y Variable'!BO48</f>
        <v>7101.1541903507032</v>
      </c>
      <c r="BO11" s="59">
        <f>'2 Cargos Fijo y Variable'!BP48</f>
        <v>7299.9865076805227</v>
      </c>
      <c r="BP11" s="59">
        <f>'2 Cargos Fijo y Variable'!BQ48</f>
        <v>7445.9862378341331</v>
      </c>
      <c r="BQ11" s="59">
        <f>'2 Cargos Fijo y Variable'!BR48</f>
        <v>7594.9059625908158</v>
      </c>
      <c r="BR11" s="59">
        <f>'2 Cargos Fijo y Variable'!BS48</f>
        <v>7746.8040818426325</v>
      </c>
      <c r="BS11" s="59">
        <f>'2 Cargos Fijo y Variable'!BT48</f>
        <v>7901.7401634794851</v>
      </c>
      <c r="BT11" s="59">
        <f>'2 Cargos Fijo y Variable'!BU48</f>
        <v>8059.7749667490752</v>
      </c>
      <c r="BU11" s="59">
        <f>'2 Cargos Fijo y Variable'!BV48</f>
        <v>8220.9704660840562</v>
      </c>
      <c r="BV11" s="59">
        <f>'2 Cargos Fijo y Variable'!BW48</f>
        <v>8385.3898754057373</v>
      </c>
      <c r="BW11" s="59">
        <f>'2 Cargos Fijo y Variable'!BX48</f>
        <v>8553.0976729138529</v>
      </c>
      <c r="BX11" s="59">
        <f>'2 Cargos Fijo y Variable'!BY48</f>
        <v>8664.2879426617328</v>
      </c>
      <c r="BY11" s="59">
        <f>'2 Cargos Fijo y Variable'!BZ48</f>
        <v>8743.9993917342217</v>
      </c>
      <c r="BZ11" s="59">
        <f>'2 Cargos Fijo y Variable'!CA48</f>
        <v>8824.4441861381765</v>
      </c>
      <c r="CA11" s="59">
        <f>'2 Cargos Fijo y Variable'!CB48</f>
        <v>8905.6290726506486</v>
      </c>
      <c r="CB11" s="59">
        <f>'2 Cargos Fijo y Variable'!CC48</f>
        <v>8923.4403307959492</v>
      </c>
      <c r="CC11" s="59">
        <f>'2 Cargos Fijo y Variable'!CD48</f>
        <v>8941.2872114575403</v>
      </c>
      <c r="CD11" s="59">
        <f>'2 Cargos Fijo y Variable'!CE48</f>
        <v>8985.9936475148279</v>
      </c>
      <c r="CE11" s="59">
        <f>'2 Cargos Fijo y Variable'!CF48</f>
        <v>9030.923615752401</v>
      </c>
      <c r="CF11" s="59">
        <f>'2 Cargos Fijo y Variable'!CG48</f>
        <v>9114.0081130173239</v>
      </c>
      <c r="CG11" s="59">
        <f>'2 Cargos Fijo y Variable'!CH48</f>
        <v>9197.8569876570837</v>
      </c>
      <c r="CH11" s="59" t="e">
        <f>'2 Cargos Fijo y Variable'!CI48</f>
        <v>#VALUE!</v>
      </c>
      <c r="CI11" s="59" t="e">
        <f>'2 Cargos Fijo y Variable'!CJ48</f>
        <v>#VALUE!</v>
      </c>
      <c r="CJ11" s="59" t="e">
        <f>'2 Cargos Fijo y Variable'!CK48</f>
        <v>#VALUE!</v>
      </c>
      <c r="CK11" s="59" t="e">
        <f>'2 Cargos Fijo y Variable'!CL48</f>
        <v>#VALUE!</v>
      </c>
      <c r="CL11" s="59" t="e">
        <f>'2 Cargos Fijo y Variable'!CM48</f>
        <v>#VALUE!</v>
      </c>
      <c r="CM11" s="59" t="e">
        <f>'2 Cargos Fijo y Variable'!CN48</f>
        <v>#VALUE!</v>
      </c>
      <c r="CN11" s="59" t="e">
        <f>'2 Cargos Fijo y Variable'!CO48</f>
        <v>#VALUE!</v>
      </c>
      <c r="CO11" s="59" t="e">
        <f>'2 Cargos Fijo y Variable'!CP48</f>
        <v>#VALUE!</v>
      </c>
      <c r="CP11" s="59" t="e">
        <f>'2 Cargos Fijo y Variable'!CQ48</f>
        <v>#VALUE!</v>
      </c>
      <c r="CQ11" s="59" t="e">
        <f>'2 Cargos Fijo y Variable'!CR48</f>
        <v>#VALUE!</v>
      </c>
      <c r="CR11" s="59" t="e">
        <f>'2 Cargos Fijo y Variable'!CS48</f>
        <v>#VALUE!</v>
      </c>
      <c r="CS11" s="59" t="e">
        <f>'2 Cargos Fijo y Variable'!CT48</f>
        <v>#VALUE!</v>
      </c>
      <c r="CT11" s="59" t="e">
        <f>'2 Cargos Fijo y Variable'!CU48</f>
        <v>#VALUE!</v>
      </c>
      <c r="CU11" s="59" t="e">
        <f>'2 Cargos Fijo y Variable'!CV48</f>
        <v>#VALUE!</v>
      </c>
      <c r="CV11" s="59" t="e">
        <f>'2 Cargos Fijo y Variable'!CW48</f>
        <v>#VALUE!</v>
      </c>
      <c r="CW11" s="59" t="e">
        <f>'2 Cargos Fijo y Variable'!CX48</f>
        <v>#VALUE!</v>
      </c>
      <c r="CX11" s="59" t="e">
        <f>'2 Cargos Fijo y Variable'!CY48</f>
        <v>#VALUE!</v>
      </c>
      <c r="CY11" s="59" t="e">
        <f>'2 Cargos Fijo y Variable'!CZ48</f>
        <v>#VALUE!</v>
      </c>
      <c r="CZ11" s="59" t="e">
        <f>'2 Cargos Fijo y Variable'!DA48</f>
        <v>#VALUE!</v>
      </c>
      <c r="DA11" s="59" t="e">
        <f>'2 Cargos Fijo y Variable'!DB48</f>
        <v>#VALUE!</v>
      </c>
      <c r="DB11" s="59">
        <f>'2 Cargos Fijo y Variable'!DC48</f>
        <v>0</v>
      </c>
      <c r="DC11" s="139">
        <v>10</v>
      </c>
    </row>
    <row r="12" spans="1:107" x14ac:dyDescent="0.25">
      <c r="A12" s="81" t="s">
        <v>51</v>
      </c>
      <c r="B12" s="82" t="s">
        <v>3</v>
      </c>
      <c r="C12" s="83">
        <f>'1 Dm_Cm'!E7</f>
        <v>2192.9852568913061</v>
      </c>
      <c r="D12" s="83">
        <f>'1 Dm_Cm'!F7</f>
        <v>2217.2084416281818</v>
      </c>
      <c r="E12" s="83">
        <f>'1 Dm_Cm'!G7</f>
        <v>2229.9915519278275</v>
      </c>
      <c r="F12" s="83">
        <f>'1 Dm_Cm'!H7</f>
        <v>2239.6890838792829</v>
      </c>
      <c r="G12" s="83">
        <f>'1 Dm_Cm'!I7</f>
        <v>2250.7090065513912</v>
      </c>
      <c r="H12" s="83">
        <f>'1 Dm_Cm'!J7</f>
        <v>2257.7617570615403</v>
      </c>
      <c r="I12" s="83">
        <f>'1 Dm_Cm'!K7</f>
        <v>2263.7125153044785</v>
      </c>
      <c r="J12" s="83">
        <f>'1 Dm_Cm'!L7</f>
        <v>2268.7816797336482</v>
      </c>
      <c r="K12" s="83">
        <f>'1 Dm_Cm'!M7</f>
        <v>2270.765265814628</v>
      </c>
      <c r="L12" s="83">
        <f>'1 Dm_Cm'!N7</f>
        <v>2275.8344302437977</v>
      </c>
      <c r="M12" s="83">
        <f>'1 Dm_Cm'!O7</f>
        <v>2279.5812039523148</v>
      </c>
      <c r="N12" s="83">
        <f>'1 Dm_Cm'!P7</f>
        <v>2282.0055869401785</v>
      </c>
      <c r="O12" s="83">
        <f>'1 Dm_Cm'!Q7</f>
        <v>2282.0055869401785</v>
      </c>
      <c r="P12" s="83">
        <f>'1 Dm_Cm'!R7</f>
        <v>2297.4334786811301</v>
      </c>
      <c r="Q12" s="83">
        <f>'1 Dm_Cm'!S7</f>
        <v>2312.8613704220816</v>
      </c>
      <c r="R12" s="83">
        <f>'2 Cargos Fijo y Variable'!S52</f>
        <v>2325.8648791751693</v>
      </c>
      <c r="S12" s="83">
        <f>'2 Cargos Fijo y Variable'!T52</f>
        <v>2329.611652883686</v>
      </c>
      <c r="T12" s="83">
        <f>'2 Cargos Fijo y Variable'!U52</f>
        <v>2322.1181054666527</v>
      </c>
      <c r="U12" s="83">
        <f>'2 Cargos Fijo y Variable'!V52</f>
        <v>2313.522565782408</v>
      </c>
      <c r="V12" s="83">
        <f>'2 Cargos Fijo y Variable'!W52</f>
        <v>2313.522565782408</v>
      </c>
      <c r="W12" s="83">
        <f>'2 Cargos Fijo y Variable'!X52</f>
        <v>2313.3021673289659</v>
      </c>
      <c r="X12" s="83">
        <f>'2 Cargos Fijo y Variable'!Y52</f>
        <v>2320.5753162925575</v>
      </c>
      <c r="Y12" s="83">
        <f>'2 Cargos Fijo y Variable'!Z52</f>
        <v>2319.2529255719041</v>
      </c>
      <c r="Z12" s="83">
        <f>'2 Cargos Fijo y Variable'!AA52</f>
        <v>2315.9469487702718</v>
      </c>
      <c r="AA12" s="83">
        <f>'2 Cargos Fijo y Variable'!AB52</f>
        <v>2324.7628869079585</v>
      </c>
      <c r="AB12" s="83">
        <f>'2 Cargos Fijo y Variable'!AC52</f>
        <v>2334.2400204059713</v>
      </c>
      <c r="AC12" s="83">
        <f>'2 Cargos Fijo y Variable'!AD52</f>
        <v>2349.0067167865964</v>
      </c>
      <c r="AD12" s="83">
        <f>'2 Cargos Fijo y Variable'!AE52</f>
        <v>2360.9082332724734</v>
      </c>
      <c r="AE12" s="83">
        <f>'2 Cargos Fijo y Variable'!AF52</f>
        <v>2375.0137342927724</v>
      </c>
      <c r="AF12" s="83">
        <f>'2 Cargos Fijo y Variable'!AG52</f>
        <v>2398.8167672645259</v>
      </c>
      <c r="AG12" s="83">
        <f>'2 Cargos Fijo y Variable'!AH52</f>
        <v>2397.4943765438729</v>
      </c>
      <c r="AH12" s="83">
        <f>'2 Cargos Fijo y Variable'!AI52</f>
        <v>2405.4287208677906</v>
      </c>
      <c r="AI12" s="83">
        <f>'2 Cargos Fijo y Variable'!AJ52</f>
        <v>2416.0078466330151</v>
      </c>
      <c r="AJ12" s="83">
        <f>'2 Cargos Fijo y Variable'!AK52</f>
        <v>2425.2645816775857</v>
      </c>
      <c r="AK12" s="83">
        <f>'2 Cargos Fijo y Variable'!AL52</f>
        <v>2432.5403754226186</v>
      </c>
      <c r="AL12" s="83">
        <f>'2 Cargos Fijo y Variable'!AM52</f>
        <v>2437.606895070347</v>
      </c>
      <c r="AM12" s="83">
        <f>'2 Cargos Fijo y Variable'!AN52</f>
        <v>2455.4591697991623</v>
      </c>
      <c r="AN12" s="83">
        <f>'2 Cargos Fijo y Variable'!AO52</f>
        <v>2496.2328836859633</v>
      </c>
      <c r="AO12" s="83">
        <f>'2 Cargos Fijo y Variable'!AP52</f>
        <v>2537.0065975727634</v>
      </c>
      <c r="AP12" s="83">
        <f>'2 Cargos Fijo y Variable'!AQ52</f>
        <v>2562.3524197186125</v>
      </c>
      <c r="AQ12" s="83">
        <f>'2 Cargos Fijo y Variable'!AR52</f>
        <v>2594.3101954677263</v>
      </c>
      <c r="AR12" s="83">
        <f>'2 Cargos Fijo y Variable'!AS52</f>
        <v>2616.1296423585009</v>
      </c>
      <c r="AS12" s="83">
        <f>'2 Cargos Fijo y Variable'!AT52</f>
        <v>2629.5739480184729</v>
      </c>
      <c r="AT12" s="83">
        <f>'2 Cargos Fijo y Variable'!AU52</f>
        <v>2650.7321995489206</v>
      </c>
      <c r="AU12" s="83">
        <f>'2 Cargos Fijo y Variable'!AV52</f>
        <v>2677.8412093223069</v>
      </c>
      <c r="AV12" s="83">
        <f>'2 Cargos Fijo y Variable'!AW52</f>
        <v>2702.7462345612716</v>
      </c>
      <c r="AW12" s="83">
        <f>'2 Cargos Fijo y Variable'!AX52</f>
        <v>2722.1412984641825</v>
      </c>
      <c r="AX12" s="83">
        <f>'2 Cargos Fijo y Variable'!AY52</f>
        <v>2746.1647298893781</v>
      </c>
      <c r="AY12" s="83">
        <f>'2 Cargos Fijo y Variable'!AZ52</f>
        <v>2777.6817087316081</v>
      </c>
      <c r="AZ12" s="83">
        <f>'2 Cargos Fijo y Variable'!BA52</f>
        <v>2827.0509623026533</v>
      </c>
      <c r="BA12" s="83">
        <f>'2 Cargos Fijo y Variable'!BB52</f>
        <v>2873.9958328858343</v>
      </c>
      <c r="BB12" s="83">
        <f>'2 Cargos Fijo y Variable'!BC52</f>
        <v>2904.1904210074113</v>
      </c>
      <c r="BC12" s="83">
        <f>'2 Cargos Fijo y Variable'!BD52</f>
        <v>2926.8914617119544</v>
      </c>
      <c r="BD12" s="83">
        <f>'2 Cargos Fijo y Variable'!BE52</f>
        <v>2939.6745720115991</v>
      </c>
      <c r="BE12" s="83">
        <f>'2 Cargos Fijo y Variable'!BF52</f>
        <v>2948.4905101492859</v>
      </c>
      <c r="BF12" s="83">
        <f>'2 Cargos Fijo y Variable'!BG52</f>
        <v>2948.4905101492859</v>
      </c>
      <c r="BG12" s="83">
        <f>'2 Cargos Fijo y Variable'!BH52</f>
        <v>2983.9746611534742</v>
      </c>
      <c r="BH12" s="83">
        <f>'2 Cargos Fijo y Variable'!BI52</f>
        <v>2999.843349801311</v>
      </c>
      <c r="BI12" s="83">
        <f>'2 Cargos Fijo y Variable'!BJ52</f>
        <v>3007.3368972183439</v>
      </c>
      <c r="BJ12" s="83">
        <f>'2 Cargos Fijo y Variable'!BK52</f>
        <v>3021.4423982386429</v>
      </c>
      <c r="BK12" s="83">
        <f>'2 Cargos Fijo y Variable'!BL52</f>
        <v>3035.3275008054993</v>
      </c>
      <c r="BL12" s="83">
        <f>'2 Cargos Fijo y Variable'!BM52</f>
        <v>3063.0977059392121</v>
      </c>
      <c r="BM12" s="83">
        <f>'2 Cargos Fijo y Variable'!BN52</f>
        <v>3096.3778724089793</v>
      </c>
      <c r="BN12" s="83">
        <f>'2 Cargos Fijo y Variable'!BO52</f>
        <v>3118.1973192997525</v>
      </c>
      <c r="BO12" s="83">
        <f>'2 Cargos Fijo y Variable'!BP52</f>
        <v>3136.7107893888947</v>
      </c>
      <c r="BP12" s="83">
        <f>'2 Cargos Fijo y Variable'!BQ52</f>
        <v>3149.9346965954246</v>
      </c>
      <c r="BQ12" s="83">
        <f>'2 Cargos Fijo y Variable'!BR52</f>
        <v>3160.0730254537643</v>
      </c>
      <c r="BR12" s="83">
        <f>'2 Cargos Fijo y Variable'!BS52</f>
        <v>3166.4645806035874</v>
      </c>
      <c r="BS12" s="83">
        <f>'2 Cargos Fijo y Variable'!BT52</f>
        <v>2893.7678124725398</v>
      </c>
      <c r="BT12" s="83">
        <f>'2 Cargos Fijo y Variable'!BU52</f>
        <v>2897.1914094929689</v>
      </c>
      <c r="BU12" s="83">
        <f>'2 Cargos Fijo y Variable'!BV52</f>
        <v>2889.7525456661542</v>
      </c>
      <c r="BV12" s="83">
        <f>'2 Cargos Fijo y Variable'!BW52</f>
        <v>3178.5864955429061</v>
      </c>
      <c r="BW12" s="83">
        <f>'2 Cargos Fijo y Variable'!BX52</f>
        <v>3193.1327934700894</v>
      </c>
      <c r="BX12" s="83">
        <f>'2 Cargos Fijo y Variable'!BY52</f>
        <v>3223.1069831382242</v>
      </c>
      <c r="BY12" s="83">
        <f>'2 Cargos Fijo y Variable'!BZ52</f>
        <v>3259.6931264096229</v>
      </c>
      <c r="BZ12" s="83">
        <f>'2 Cargos Fijo y Variable'!CA52</f>
        <v>3276.8842057781126</v>
      </c>
      <c r="CA12" s="83">
        <f>'2 Cargos Fijo y Variable'!CB52</f>
        <v>3298.483254215444</v>
      </c>
      <c r="CB12" s="83">
        <f>'2 Cargos Fijo y Variable'!CC52</f>
        <v>3309.0623799806676</v>
      </c>
      <c r="CC12" s="83">
        <f>'2 Cargos Fijo y Variable'!CD52</f>
        <v>3312.5887552357431</v>
      </c>
      <c r="CD12" s="83">
        <f>'2 Cargos Fijo y Variable'!CE52</f>
        <v>3321.625091826872</v>
      </c>
      <c r="CE12" s="83">
        <f>'2 Cargos Fijo y Variable'!CF52</f>
        <v>3327.7962485232524</v>
      </c>
      <c r="CF12" s="83">
        <f>'2 Cargos Fijo y Variable'!CG52</f>
        <v>0</v>
      </c>
      <c r="CG12" s="83">
        <f>'2 Cargos Fijo y Variable'!CH52</f>
        <v>3344.766929438299</v>
      </c>
      <c r="CH12" s="83" t="str">
        <f>'2 Cargos Fijo y Variable'!CI52</f>
        <v/>
      </c>
      <c r="CI12" s="83" t="str">
        <f>'2 Cargos Fijo y Variable'!CJ52</f>
        <v/>
      </c>
      <c r="CJ12" s="83" t="str">
        <f>'2 Cargos Fijo y Variable'!CK52</f>
        <v/>
      </c>
      <c r="CK12" s="83" t="str">
        <f>'2 Cargos Fijo y Variable'!CL52</f>
        <v/>
      </c>
      <c r="CL12" s="83" t="str">
        <f>'2 Cargos Fijo y Variable'!CM52</f>
        <v/>
      </c>
      <c r="CM12" s="83" t="str">
        <f>'2 Cargos Fijo y Variable'!CN52</f>
        <v/>
      </c>
      <c r="CN12" s="83" t="str">
        <f>'2 Cargos Fijo y Variable'!CO52</f>
        <v/>
      </c>
      <c r="CO12" s="83" t="str">
        <f>'2 Cargos Fijo y Variable'!CP52</f>
        <v/>
      </c>
      <c r="CP12" s="83" t="str">
        <f>'2 Cargos Fijo y Variable'!CQ52</f>
        <v/>
      </c>
      <c r="CQ12" s="83" t="str">
        <f>'2 Cargos Fijo y Variable'!CR52</f>
        <v/>
      </c>
      <c r="CR12" s="83" t="str">
        <f>'2 Cargos Fijo y Variable'!CS52</f>
        <v/>
      </c>
      <c r="CS12" s="83" t="str">
        <f>'2 Cargos Fijo y Variable'!CT52</f>
        <v/>
      </c>
      <c r="CT12" s="83" t="str">
        <f>'2 Cargos Fijo y Variable'!CU52</f>
        <v/>
      </c>
      <c r="CU12" s="83" t="str">
        <f>'2 Cargos Fijo y Variable'!CV52</f>
        <v/>
      </c>
      <c r="CV12" s="83" t="str">
        <f>'2 Cargos Fijo y Variable'!CW52</f>
        <v/>
      </c>
      <c r="CW12" s="83" t="str">
        <f>'2 Cargos Fijo y Variable'!CX52</f>
        <v/>
      </c>
      <c r="CX12" s="83" t="str">
        <f>'2 Cargos Fijo y Variable'!CY52</f>
        <v/>
      </c>
      <c r="CY12" s="83" t="str">
        <f>'2 Cargos Fijo y Variable'!CZ52</f>
        <v/>
      </c>
      <c r="CZ12" s="83" t="str">
        <f>'2 Cargos Fijo y Variable'!DA52</f>
        <v/>
      </c>
      <c r="DA12" s="83" t="str">
        <f>'2 Cargos Fijo y Variable'!DB52</f>
        <v/>
      </c>
      <c r="DB12" s="83">
        <f>'2 Cargos Fijo y Variable'!DC52</f>
        <v>0</v>
      </c>
      <c r="DC12" s="139">
        <v>11</v>
      </c>
    </row>
    <row r="13" spans="1:107" ht="15.6" x14ac:dyDescent="0.25">
      <c r="A13" s="84" t="s">
        <v>145</v>
      </c>
      <c r="B13" s="85" t="s">
        <v>5</v>
      </c>
      <c r="C13" s="86">
        <f>'2 Cargos Fijo y Variable'!D4</f>
        <v>7880.0712032851097</v>
      </c>
      <c r="D13" s="86">
        <f>'2 Cargos Fijo y Variable'!E4</f>
        <v>7880.0712032851097</v>
      </c>
      <c r="E13" s="86">
        <f>'2 Cargos Fijo y Variable'!F4</f>
        <v>7883.0332248605955</v>
      </c>
      <c r="F13" s="86">
        <f>'2 Cargos Fijo y Variable'!G4</f>
        <v>5278.2908132364246</v>
      </c>
      <c r="G13" s="86">
        <f>'2 Cargos Fijo y Variable'!H4</f>
        <v>5285.5417813088043</v>
      </c>
      <c r="H13" s="86">
        <f>'2 Cargos Fijo y Variable'!I4</f>
        <v>5285.5417813088043</v>
      </c>
      <c r="I13" s="86">
        <f>'2 Cargos Fijo y Variable'!J4</f>
        <v>5294.0812604763496</v>
      </c>
      <c r="J13" s="86">
        <f>'2 Cargos Fijo y Variable'!K4</f>
        <v>5292.1778350407158</v>
      </c>
      <c r="K13" s="86">
        <f>'2 Cargos Fijo y Variable'!L4</f>
        <v>5298.3981078373945</v>
      </c>
      <c r="L13" s="86">
        <f>'2 Cargos Fijo y Variable'!M4</f>
        <v>5303.7101173338224</v>
      </c>
      <c r="M13" s="86">
        <f>'2 Cargos Fijo y Variable'!N4</f>
        <v>5307.9351880467939</v>
      </c>
      <c r="N13" s="86">
        <f>'2 Cargos Fijo y Variable'!O4</f>
        <v>5032.2291856765778</v>
      </c>
      <c r="O13" s="86">
        <f>'2 Cargos Fijo y Variable'!P4</f>
        <v>5032.2291856765778</v>
      </c>
      <c r="P13" s="86">
        <f>'2 Cargos Fijo y Variable'!Q4</f>
        <v>4524.6724287091838</v>
      </c>
      <c r="Q13" s="86">
        <f>'2 Cargos Fijo y Variable'!R4</f>
        <v>4526.2796244991096</v>
      </c>
      <c r="R13" s="86">
        <f>'2 Cargos Fijo y Variable'!S43</f>
        <v>4533.0917254737014</v>
      </c>
      <c r="S13" s="86">
        <f>'2 Cargos Fijo y Variable'!T43</f>
        <v>4427.6236402838394</v>
      </c>
      <c r="T13" s="86">
        <f>'2 Cargos Fijo y Variable'!U43</f>
        <v>4426.3148606006926</v>
      </c>
      <c r="U13" s="86">
        <f>'2 Cargos Fijo y Variable'!V43</f>
        <v>4423.9102046743456</v>
      </c>
      <c r="V13" s="86">
        <f>'2 Cargos Fijo y Variable'!W43</f>
        <v>4571.5977257161994</v>
      </c>
      <c r="W13" s="86">
        <f>'2 Cargos Fijo y Variable'!X43</f>
        <v>4576.1519940860253</v>
      </c>
      <c r="X13" s="86">
        <f>'2 Cargos Fijo y Variable'!Y43</f>
        <v>4685.8286707289035</v>
      </c>
      <c r="Y13" s="86">
        <f>'2 Cargos Fijo y Variable'!Z43</f>
        <v>4730.6632449140889</v>
      </c>
      <c r="Z13" s="86">
        <f>'2 Cargos Fijo y Variable'!AA43</f>
        <v>4729.6733392597534</v>
      </c>
      <c r="AA13" s="86">
        <f>'2 Cargos Fijo y Variable'!AB43</f>
        <v>4890.8741529535837</v>
      </c>
      <c r="AB13" s="86">
        <f>'2 Cargos Fijo y Variable'!AC43</f>
        <v>5013.7562353851072</v>
      </c>
      <c r="AC13" s="86">
        <f>'2 Cargos Fijo y Variable'!AD43</f>
        <v>5355.8275061581226</v>
      </c>
      <c r="AD13" s="86">
        <f>'2 Cargos Fijo y Variable'!AE43</f>
        <v>5610.125590964959</v>
      </c>
      <c r="AE13" s="86">
        <f>'2 Cargos Fijo y Variable'!AF43</f>
        <v>5622.7446858188205</v>
      </c>
      <c r="AF13" s="86">
        <f>'2 Cargos Fijo y Variable'!AG43</f>
        <v>7208.277119818913</v>
      </c>
      <c r="AG13" s="86">
        <f>'2 Cargos Fijo y Variable'!AH43</f>
        <v>6157.1366939898708</v>
      </c>
      <c r="AH13" s="86">
        <f>'2 Cargos Fijo y Variable'!AI43</f>
        <v>6168.6434512139485</v>
      </c>
      <c r="AI13" s="86">
        <f>'2 Cargos Fijo y Variable'!AJ43</f>
        <v>7295.7745101940418</v>
      </c>
      <c r="AJ13" s="86">
        <f>'2 Cargos Fijo y Variable'!AK43</f>
        <v>7539.1841967223572</v>
      </c>
      <c r="AK13" s="86">
        <f>'2 Cargos Fijo y Variable'!AL43</f>
        <v>7854.6132101340909</v>
      </c>
      <c r="AL13" s="86">
        <f>'2 Cargos Fijo y Variable'!AM43</f>
        <v>8077.7404028679739</v>
      </c>
      <c r="AM13" s="86">
        <f>'2 Cargos Fijo y Variable'!AN43</f>
        <v>7767.6475375502559</v>
      </c>
      <c r="AN13" s="86">
        <f>'2 Cargos Fijo y Variable'!AO43</f>
        <v>7795.7735169331118</v>
      </c>
      <c r="AO13" s="86">
        <f>'2 Cargos Fijo y Variable'!AP43</f>
        <v>7666.3313231276152</v>
      </c>
      <c r="AP13" s="86">
        <f>'2 Cargos Fijo y Variable'!AQ43</f>
        <v>7921.9683105879321</v>
      </c>
      <c r="AQ13" s="86">
        <f>'2 Cargos Fijo y Variable'!AR43</f>
        <v>7428.5877772019394</v>
      </c>
      <c r="AR13" s="86">
        <f>'2 Cargos Fijo y Variable'!AS43</f>
        <v>7473.365532450508</v>
      </c>
      <c r="AS13" s="86">
        <f>'2 Cargos Fijo y Variable'!AT43</f>
        <v>7470.7845768753687</v>
      </c>
      <c r="AT13" s="86">
        <f>'2 Cargos Fijo y Variable'!AU43</f>
        <v>8042.3603256281895</v>
      </c>
      <c r="AU13" s="86">
        <f>'2 Cargos Fijo y Variable'!AV43</f>
        <v>8797.9046917810192</v>
      </c>
      <c r="AV13" s="86">
        <f>'2 Cargos Fijo y Variable'!AW43</f>
        <v>9233.0447639357681</v>
      </c>
      <c r="AW13" s="86">
        <f>'2 Cargos Fijo y Variable'!AX43</f>
        <v>8829.8028181603968</v>
      </c>
      <c r="AX13" s="86">
        <f>'2 Cargos Fijo y Variable'!AY43</f>
        <v>8817.488938788736</v>
      </c>
      <c r="AY13" s="86">
        <f>'2 Cargos Fijo y Variable'!AZ43</f>
        <v>8813.7890028951788</v>
      </c>
      <c r="AZ13" s="86">
        <f>'2 Cargos Fijo y Variable'!BA43</f>
        <v>9102.6533439719497</v>
      </c>
      <c r="BA13" s="86">
        <f>'2 Cargos Fijo y Variable'!BB43</f>
        <v>9123.212015759822</v>
      </c>
      <c r="BB13" s="86">
        <f>'2 Cargos Fijo y Variable'!BC43</f>
        <v>7553.3982396731299</v>
      </c>
      <c r="BC13" s="86">
        <f>'2 Cargos Fijo y Variable'!BD43</f>
        <v>7487.2830915552295</v>
      </c>
      <c r="BD13" s="86">
        <f>'2 Cargos Fijo y Variable'!BE43</f>
        <v>7022.4006229379338</v>
      </c>
      <c r="BE13" s="86">
        <f>'2 Cargos Fijo y Variable'!BF43</f>
        <v>7253.7759555921712</v>
      </c>
      <c r="BF13" s="86">
        <f>'2 Cargos Fijo y Variable'!BG43</f>
        <v>6599.4734530290843</v>
      </c>
      <c r="BG13" s="86">
        <f>'2 Cargos Fijo y Variable'!BH43</f>
        <v>5722.8872706062384</v>
      </c>
      <c r="BH13" s="86">
        <f>'2 Cargos Fijo y Variable'!BI43</f>
        <v>5904.088234022809</v>
      </c>
      <c r="BI13" s="86">
        <f>'2 Cargos Fijo y Variable'!BJ43</f>
        <v>6206.9892906977457</v>
      </c>
      <c r="BJ13" s="86">
        <f>'2 Cargos Fijo y Variable'!BK43</f>
        <v>6336.4112454346059</v>
      </c>
      <c r="BK13" s="86">
        <f>'2 Cargos Fijo y Variable'!BL43</f>
        <v>6329.4717765385321</v>
      </c>
      <c r="BL13" s="86">
        <f>'2 Cargos Fijo y Variable'!BM43</f>
        <v>6783.4656459621301</v>
      </c>
      <c r="BM13" s="86">
        <f>'2 Cargos Fijo y Variable'!BN43</f>
        <v>6786.5012525646735</v>
      </c>
      <c r="BN13" s="86">
        <f>'2 Cargos Fijo y Variable'!BO43</f>
        <v>7103.8997476325785</v>
      </c>
      <c r="BO13" s="86">
        <f>'2 Cargos Fijo y Variable'!BP43</f>
        <v>7313.1818081834235</v>
      </c>
      <c r="BP13" s="86">
        <f>'2 Cargos Fijo y Variable'!BQ43</f>
        <v>6932.3896593010541</v>
      </c>
      <c r="BQ13" s="86">
        <f>'2 Cargos Fijo y Variable'!BR43</f>
        <v>6914.5489223262293</v>
      </c>
      <c r="BR13" s="86">
        <f>'2 Cargos Fijo y Variable'!BS43</f>
        <v>6345.5434030363976</v>
      </c>
      <c r="BS13" s="86">
        <f>'2 Cargos Fijo y Variable'!BT43</f>
        <v>7310.6159698392366</v>
      </c>
      <c r="BT13" s="86">
        <f>'2 Cargos Fijo y Variable'!BU43</f>
        <v>7141.3100833979834</v>
      </c>
      <c r="BU13" s="86">
        <f>'2 Cargos Fijo y Variable'!BV43</f>
        <v>7273.870649509784</v>
      </c>
      <c r="BV13" s="86">
        <f>'2 Cargos Fijo y Variable'!BW43</f>
        <v>7903.5654283997155</v>
      </c>
      <c r="BW13" s="86">
        <f>'2 Cargos Fijo y Variable'!BX43</f>
        <v>8245.8381284108636</v>
      </c>
      <c r="BX13" s="86">
        <f>'2 Cargos Fijo y Variable'!BY43</f>
        <v>7966.9196958615157</v>
      </c>
      <c r="BY13" s="86">
        <f>'2 Cargos Fijo y Variable'!BZ43</f>
        <v>8588.7152432313869</v>
      </c>
      <c r="BZ13" s="86">
        <f>'2 Cargos Fijo y Variable'!CA43</f>
        <v>5883.7512854875176</v>
      </c>
      <c r="CA13" s="86">
        <f>'2 Cargos Fijo y Variable'!CB43</f>
        <v>6693.554218791227</v>
      </c>
      <c r="CB13" s="86">
        <f>'2 Cargos Fijo y Variable'!CC43</f>
        <v>7426.441685337908</v>
      </c>
      <c r="CC13" s="86">
        <f>'2 Cargos Fijo y Variable'!CD43</f>
        <v>8715.3874186720896</v>
      </c>
      <c r="CD13" s="86">
        <f>'2 Cargos Fijo y Variable'!CE43</f>
        <v>6362.445590566379</v>
      </c>
      <c r="CE13" s="86">
        <f>'2 Cargos Fijo y Variable'!CF43</f>
        <v>6957.6218939543242</v>
      </c>
      <c r="CF13" s="86">
        <f>'2 Cargos Fijo y Variable'!CG43</f>
        <v>7086.6421161671133</v>
      </c>
      <c r="CG13" s="86">
        <f>'2 Cargos Fijo y Variable'!CH43</f>
        <v>7425.7537007691526</v>
      </c>
      <c r="CH13" s="86" t="str">
        <f>'2 Cargos Fijo y Variable'!CI43</f>
        <v/>
      </c>
      <c r="CI13" s="86" t="str">
        <f>'2 Cargos Fijo y Variable'!CJ43</f>
        <v/>
      </c>
      <c r="CJ13" s="86" t="str">
        <f>'2 Cargos Fijo y Variable'!CK43</f>
        <v/>
      </c>
      <c r="CK13" s="86" t="str">
        <f>'2 Cargos Fijo y Variable'!CL43</f>
        <v/>
      </c>
      <c r="CL13" s="86" t="str">
        <f>'2 Cargos Fijo y Variable'!CM43</f>
        <v/>
      </c>
      <c r="CM13" s="86" t="str">
        <f>'2 Cargos Fijo y Variable'!CN43</f>
        <v/>
      </c>
      <c r="CN13" s="86" t="str">
        <f>'2 Cargos Fijo y Variable'!CO43</f>
        <v/>
      </c>
      <c r="CO13" s="86" t="str">
        <f>'2 Cargos Fijo y Variable'!CP43</f>
        <v/>
      </c>
      <c r="CP13" s="86" t="str">
        <f>'2 Cargos Fijo y Variable'!CQ43</f>
        <v/>
      </c>
      <c r="CQ13" s="86" t="str">
        <f>'2 Cargos Fijo y Variable'!CR43</f>
        <v/>
      </c>
      <c r="CR13" s="86" t="str">
        <f>'2 Cargos Fijo y Variable'!CS43</f>
        <v/>
      </c>
      <c r="CS13" s="86" t="str">
        <f>'2 Cargos Fijo y Variable'!CT43</f>
        <v/>
      </c>
      <c r="CT13" s="86" t="str">
        <f>'2 Cargos Fijo y Variable'!CU43</f>
        <v/>
      </c>
      <c r="CU13" s="86" t="str">
        <f>'2 Cargos Fijo y Variable'!CV43</f>
        <v/>
      </c>
      <c r="CV13" s="86" t="str">
        <f>'2 Cargos Fijo y Variable'!CW43</f>
        <v/>
      </c>
      <c r="CW13" s="86" t="str">
        <f>'2 Cargos Fijo y Variable'!CX43</f>
        <v/>
      </c>
      <c r="CX13" s="86" t="str">
        <f>'2 Cargos Fijo y Variable'!CY43</f>
        <v/>
      </c>
      <c r="CY13" s="86" t="str">
        <f>'2 Cargos Fijo y Variable'!CZ43</f>
        <v/>
      </c>
      <c r="CZ13" s="86" t="str">
        <f>'2 Cargos Fijo y Variable'!DA43</f>
        <v/>
      </c>
      <c r="DA13" s="86" t="str">
        <f>'2 Cargos Fijo y Variable'!DB43</f>
        <v/>
      </c>
      <c r="DB13" s="86">
        <f>'2 Cargos Fijo y Variable'!DC43</f>
        <v>0</v>
      </c>
      <c r="DC13" s="139">
        <v>12</v>
      </c>
    </row>
    <row r="14" spans="1:107" ht="13.8" thickBot="1" x14ac:dyDescent="0.3">
      <c r="A14" s="87" t="s">
        <v>146</v>
      </c>
      <c r="B14" s="88" t="s">
        <v>3</v>
      </c>
      <c r="C14" s="89">
        <f>'2 Cargos Fijo y Variable'!D6</f>
        <v>2192.9852568913061</v>
      </c>
      <c r="D14" s="89">
        <f>'2 Cargos Fijo y Variable'!E6</f>
        <v>2192.9852568913061</v>
      </c>
      <c r="E14" s="89">
        <f>'2 Cargos Fijo y Variable'!F6</f>
        <v>2229.9915519278275</v>
      </c>
      <c r="F14" s="89">
        <f>'2 Cargos Fijo y Variable'!G6</f>
        <v>2239.6890838792829</v>
      </c>
      <c r="G14" s="89">
        <f>'2 Cargos Fijo y Variable'!H6</f>
        <v>2250.7090065513912</v>
      </c>
      <c r="H14" s="89">
        <f>'2 Cargos Fijo y Variable'!I6</f>
        <v>2250.7090065513912</v>
      </c>
      <c r="I14" s="89">
        <f>'2 Cargos Fijo y Variable'!J6</f>
        <v>2263.7125153044785</v>
      </c>
      <c r="J14" s="89">
        <f>'2 Cargos Fijo y Variable'!K6</f>
        <v>2268.7816797336482</v>
      </c>
      <c r="K14" s="89">
        <f>'2 Cargos Fijo y Variable'!L6</f>
        <v>2270.765265814628</v>
      </c>
      <c r="L14" s="89">
        <f>'2 Cargos Fijo y Variable'!M6</f>
        <v>2275.8344302437977</v>
      </c>
      <c r="M14" s="89">
        <f>'2 Cargos Fijo y Variable'!N6</f>
        <v>2279.5812039523148</v>
      </c>
      <c r="N14" s="89">
        <f>'2 Cargos Fijo y Variable'!O6</f>
        <v>2282.0055869401785</v>
      </c>
      <c r="O14" s="89">
        <f>'2 Cargos Fijo y Variable'!P6</f>
        <v>2282.0055869401785</v>
      </c>
      <c r="P14" s="89">
        <f>'2 Cargos Fijo y Variable'!Q6</f>
        <v>2297.4334786811301</v>
      </c>
      <c r="Q14" s="89">
        <f>'2 Cargos Fijo y Variable'!R6</f>
        <v>2312.8613704220816</v>
      </c>
      <c r="R14" s="89">
        <f>'2 Cargos Fijo y Variable'!S6</f>
        <v>2325.8648791751693</v>
      </c>
      <c r="S14" s="89">
        <f>'2 Cargos Fijo y Variable'!T6</f>
        <v>2329.611652883686</v>
      </c>
      <c r="T14" s="89">
        <f>'2 Cargos Fijo y Variable'!U6</f>
        <v>2322.1181054666527</v>
      </c>
      <c r="U14" s="89">
        <f>'2 Cargos Fijo y Variable'!V6</f>
        <v>2313.522565782408</v>
      </c>
      <c r="V14" s="89">
        <f>'2 Cargos Fijo y Variable'!W6</f>
        <v>2313.522565782408</v>
      </c>
      <c r="W14" s="89">
        <f>'2 Cargos Fijo y Variable'!X6</f>
        <v>2313.3021673289659</v>
      </c>
      <c r="X14" s="89">
        <f>'2 Cargos Fijo y Variable'!Y6</f>
        <v>2320.5753162925575</v>
      </c>
      <c r="Y14" s="89">
        <f>'2 Cargos Fijo y Variable'!Z6</f>
        <v>2319.2529255719041</v>
      </c>
      <c r="Z14" s="89">
        <f>'2 Cargos Fijo y Variable'!AA6</f>
        <v>2315.9469487702718</v>
      </c>
      <c r="AA14" s="89">
        <f>'2 Cargos Fijo y Variable'!AB6</f>
        <v>2324.7628869079585</v>
      </c>
      <c r="AB14" s="89">
        <f>'2 Cargos Fijo y Variable'!AC6</f>
        <v>2334.2400204059713</v>
      </c>
      <c r="AC14" s="89">
        <f>'2 Cargos Fijo y Variable'!AD6</f>
        <v>2349.0067167865964</v>
      </c>
      <c r="AD14" s="89">
        <f>'2 Cargos Fijo y Variable'!AE6</f>
        <v>2360.9082332724734</v>
      </c>
      <c r="AE14" s="89">
        <f>'2 Cargos Fijo y Variable'!AF6</f>
        <v>2375.0137342927724</v>
      </c>
      <c r="AF14" s="89">
        <f>'2 Cargos Fijo y Variable'!AG6</f>
        <v>2398.8167672645259</v>
      </c>
      <c r="AG14" s="89">
        <f>'2 Cargos Fijo y Variable'!AH6</f>
        <v>2397.4943765438729</v>
      </c>
      <c r="AH14" s="89">
        <f>'2 Cargos Fijo y Variable'!AI6</f>
        <v>2405.4287208677906</v>
      </c>
      <c r="AI14" s="89">
        <f>'2 Cargos Fijo y Variable'!AJ6</f>
        <v>2416.0078466330151</v>
      </c>
      <c r="AJ14" s="89">
        <f>'2 Cargos Fijo y Variable'!AK6</f>
        <v>2425.2645816775857</v>
      </c>
      <c r="AK14" s="89">
        <f>'2 Cargos Fijo y Variable'!AL6</f>
        <v>2432.5403754226186</v>
      </c>
      <c r="AL14" s="89">
        <f>'2 Cargos Fijo y Variable'!AM6</f>
        <v>2437.606895070347</v>
      </c>
      <c r="AM14" s="89">
        <f>'2 Cargos Fijo y Variable'!AN6</f>
        <v>2455.4591697991623</v>
      </c>
      <c r="AN14" s="89">
        <f>'2 Cargos Fijo y Variable'!AO6</f>
        <v>2496.2328836859633</v>
      </c>
      <c r="AO14" s="89">
        <f>'2 Cargos Fijo y Variable'!AP6</f>
        <v>2537.0065975727634</v>
      </c>
      <c r="AP14" s="89">
        <f>'2 Cargos Fijo y Variable'!AQ6</f>
        <v>2562.3524197186125</v>
      </c>
      <c r="AQ14" s="89">
        <f>'2 Cargos Fijo y Variable'!AR6</f>
        <v>2594.3101954677263</v>
      </c>
      <c r="AR14" s="89">
        <f>'2 Cargos Fijo y Variable'!AS6</f>
        <v>2616.1296423585009</v>
      </c>
      <c r="AS14" s="89">
        <f>'2 Cargos Fijo y Variable'!AT6</f>
        <v>2629.5739480184729</v>
      </c>
      <c r="AT14" s="89">
        <f>'2 Cargos Fijo y Variable'!AU6</f>
        <v>2650.7321995489206</v>
      </c>
      <c r="AU14" s="89">
        <f>'2 Cargos Fijo y Variable'!AV6</f>
        <v>2677.8412093223069</v>
      </c>
      <c r="AV14" s="89">
        <f>'2 Cargos Fijo y Variable'!AW6</f>
        <v>2702.7462345612716</v>
      </c>
      <c r="AW14" s="89">
        <f>'2 Cargos Fijo y Variable'!AX6</f>
        <v>2722.1412984641825</v>
      </c>
      <c r="AX14" s="89">
        <f>'2 Cargos Fijo y Variable'!AY6</f>
        <v>2746.1647298893781</v>
      </c>
      <c r="AY14" s="89">
        <f>'2 Cargos Fijo y Variable'!AZ6</f>
        <v>2777.6817087316081</v>
      </c>
      <c r="AZ14" s="89">
        <f>'2 Cargos Fijo y Variable'!BA6</f>
        <v>2827.0509623026533</v>
      </c>
      <c r="BA14" s="89">
        <f>'2 Cargos Fijo y Variable'!BB6</f>
        <v>2873.9958328858343</v>
      </c>
      <c r="BB14" s="89">
        <f>'2 Cargos Fijo y Variable'!BC6</f>
        <v>2904.1904210074113</v>
      </c>
      <c r="BC14" s="89">
        <f>'2 Cargos Fijo y Variable'!BD6</f>
        <v>2926.8914617119544</v>
      </c>
      <c r="BD14" s="89">
        <f>'2 Cargos Fijo y Variable'!BE6</f>
        <v>2939.6745720115991</v>
      </c>
      <c r="BE14" s="89">
        <f>'2 Cargos Fijo y Variable'!BF6</f>
        <v>2948.4905101492859</v>
      </c>
      <c r="BF14" s="89">
        <f>'2 Cargos Fijo y Variable'!BG6</f>
        <v>2948.4905101492859</v>
      </c>
      <c r="BG14" s="89">
        <f>'2 Cargos Fijo y Variable'!BH6</f>
        <v>2983.9746611534742</v>
      </c>
      <c r="BH14" s="89">
        <f>'2 Cargos Fijo y Variable'!BI6</f>
        <v>2999.843349801311</v>
      </c>
      <c r="BI14" s="89">
        <f>'2 Cargos Fijo y Variable'!BJ6</f>
        <v>3007.3368972183439</v>
      </c>
      <c r="BJ14" s="89">
        <f>'2 Cargos Fijo y Variable'!BK6</f>
        <v>3021.4423982386429</v>
      </c>
      <c r="BK14" s="89">
        <f>'2 Cargos Fijo y Variable'!BL6</f>
        <v>3035.3275008054993</v>
      </c>
      <c r="BL14" s="89">
        <f>'2 Cargos Fijo y Variable'!BM6</f>
        <v>3063.0977059392121</v>
      </c>
      <c r="BM14" s="89">
        <f>'2 Cargos Fijo y Variable'!BN6</f>
        <v>3096.3778724089793</v>
      </c>
      <c r="BN14" s="89">
        <f>'2 Cargos Fijo y Variable'!BO6</f>
        <v>3118.1973192997525</v>
      </c>
      <c r="BO14" s="89">
        <f>'2 Cargos Fijo y Variable'!BP6</f>
        <v>3136.7107893888947</v>
      </c>
      <c r="BP14" s="89">
        <f>'2 Cargos Fijo y Variable'!BQ6</f>
        <v>3149.9346965954246</v>
      </c>
      <c r="BQ14" s="89">
        <f>'2 Cargos Fijo y Variable'!BR6</f>
        <v>3160.0730254537643</v>
      </c>
      <c r="BR14" s="89">
        <f>'2 Cargos Fijo y Variable'!BS6</f>
        <v>3166.4645806035874</v>
      </c>
      <c r="BS14" s="89">
        <f>'2 Cargos Fijo y Variable'!BT6</f>
        <v>2893.7678124725398</v>
      </c>
      <c r="BT14" s="89">
        <f>'2 Cargos Fijo y Variable'!BU6</f>
        <v>2897.1914094929689</v>
      </c>
      <c r="BU14" s="89">
        <f>'2 Cargos Fijo y Variable'!BV6</f>
        <v>2889.7525456661542</v>
      </c>
      <c r="BV14" s="89">
        <f>'2 Cargos Fijo y Variable'!BW6</f>
        <v>3178.5864955429061</v>
      </c>
      <c r="BW14" s="89">
        <f>'2 Cargos Fijo y Variable'!BX6</f>
        <v>3193.1327934700894</v>
      </c>
      <c r="BX14" s="89">
        <f>'2 Cargos Fijo y Variable'!BY6</f>
        <v>3223.1069831382242</v>
      </c>
      <c r="BY14" s="89">
        <f>'2 Cargos Fijo y Variable'!BZ6</f>
        <v>3259.6931264096229</v>
      </c>
      <c r="BZ14" s="89">
        <f>'2 Cargos Fijo y Variable'!CA6</f>
        <v>3276.8842057781126</v>
      </c>
      <c r="CA14" s="89">
        <f>'2 Cargos Fijo y Variable'!CB6</f>
        <v>3298.483254215444</v>
      </c>
      <c r="CB14" s="89">
        <f>'2 Cargos Fijo y Variable'!CC6</f>
        <v>3309.0623799806676</v>
      </c>
      <c r="CC14" s="89">
        <f>'2 Cargos Fijo y Variable'!CD6</f>
        <v>3312.5887552357431</v>
      </c>
      <c r="CD14" s="89">
        <f>'2 Cargos Fijo y Variable'!CE6</f>
        <v>3321.625091826872</v>
      </c>
      <c r="CE14" s="89">
        <f>'2 Cargos Fijo y Variable'!CF6</f>
        <v>3327.7962485232524</v>
      </c>
      <c r="CF14" s="89">
        <f>'2 Cargos Fijo y Variable'!CG6</f>
        <v>0</v>
      </c>
      <c r="CG14" s="89">
        <f>'2 Cargos Fijo y Variable'!CH6</f>
        <v>3344.766929438299</v>
      </c>
      <c r="CH14" s="89" t="str">
        <f>'2 Cargos Fijo y Variable'!CI6</f>
        <v/>
      </c>
      <c r="CI14" s="89" t="str">
        <f>'2 Cargos Fijo y Variable'!CJ6</f>
        <v/>
      </c>
      <c r="CJ14" s="89" t="str">
        <f>'2 Cargos Fijo y Variable'!CK6</f>
        <v/>
      </c>
      <c r="CK14" s="89" t="str">
        <f>'2 Cargos Fijo y Variable'!CL6</f>
        <v/>
      </c>
      <c r="CL14" s="89" t="str">
        <f>'2 Cargos Fijo y Variable'!CM6</f>
        <v/>
      </c>
      <c r="CM14" s="89" t="str">
        <f>'2 Cargos Fijo y Variable'!CN6</f>
        <v/>
      </c>
      <c r="CN14" s="89" t="str">
        <f>'2 Cargos Fijo y Variable'!CO6</f>
        <v/>
      </c>
      <c r="CO14" s="89" t="str">
        <f>'2 Cargos Fijo y Variable'!CP6</f>
        <v/>
      </c>
      <c r="CP14" s="89" t="str">
        <f>'2 Cargos Fijo y Variable'!CQ6</f>
        <v/>
      </c>
      <c r="CQ14" s="89" t="str">
        <f>'2 Cargos Fijo y Variable'!CR6</f>
        <v/>
      </c>
      <c r="CR14" s="89" t="str">
        <f>'2 Cargos Fijo y Variable'!CS6</f>
        <v/>
      </c>
      <c r="CS14" s="89" t="str">
        <f>'2 Cargos Fijo y Variable'!CT6</f>
        <v/>
      </c>
      <c r="CT14" s="89" t="str">
        <f>'2 Cargos Fijo y Variable'!CU6</f>
        <v/>
      </c>
      <c r="CU14" s="89" t="str">
        <f>'2 Cargos Fijo y Variable'!CV6</f>
        <v/>
      </c>
      <c r="CV14" s="89" t="str">
        <f>'2 Cargos Fijo y Variable'!CW6</f>
        <v/>
      </c>
      <c r="CW14" s="89" t="str">
        <f>'2 Cargos Fijo y Variable'!CX6</f>
        <v/>
      </c>
      <c r="CX14" s="89" t="str">
        <f>'2 Cargos Fijo y Variable'!CY6</f>
        <v/>
      </c>
      <c r="CY14" s="89" t="str">
        <f>'2 Cargos Fijo y Variable'!CZ6</f>
        <v/>
      </c>
      <c r="CZ14" s="89" t="str">
        <f>'2 Cargos Fijo y Variable'!DA6</f>
        <v/>
      </c>
      <c r="DA14" s="89" t="str">
        <f>'2 Cargos Fijo y Variable'!DB6</f>
        <v/>
      </c>
      <c r="DB14" s="89">
        <f>'2 Cargos Fijo y Variable'!DC6</f>
        <v>0</v>
      </c>
      <c r="DC14" s="139">
        <v>13</v>
      </c>
    </row>
    <row r="15" spans="1:107" ht="13.8" thickBot="1" x14ac:dyDescent="0.3">
      <c r="A15" s="90"/>
      <c r="B15" s="8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  <c r="BZ15" s="59"/>
      <c r="CA15" s="59"/>
      <c r="CB15" s="59"/>
      <c r="CC15" s="59"/>
      <c r="CD15" s="59"/>
      <c r="CE15" s="59"/>
      <c r="CF15" s="59"/>
      <c r="CG15" s="59"/>
      <c r="CH15" s="59"/>
      <c r="CI15" s="59"/>
      <c r="CJ15" s="59"/>
      <c r="CK15" s="59"/>
      <c r="CL15" s="59"/>
      <c r="CM15" s="59"/>
      <c r="CN15" s="59"/>
      <c r="CO15" s="59"/>
      <c r="CP15" s="59"/>
      <c r="CQ15" s="59"/>
      <c r="CR15" s="59"/>
      <c r="CS15" s="59"/>
      <c r="CT15" s="59"/>
      <c r="CU15" s="59"/>
      <c r="CV15" s="59"/>
      <c r="CW15" s="59"/>
      <c r="CX15" s="59"/>
      <c r="CY15" s="59"/>
      <c r="CZ15" s="59"/>
      <c r="DA15" s="59"/>
      <c r="DB15" s="59"/>
      <c r="DC15" s="139">
        <v>14</v>
      </c>
    </row>
    <row r="16" spans="1:107" ht="15.6" x14ac:dyDescent="0.25">
      <c r="A16" s="91" t="s">
        <v>109</v>
      </c>
      <c r="B16" s="92" t="s">
        <v>5</v>
      </c>
      <c r="C16" s="93">
        <f>'3 Subsidios'!D19</f>
        <v>4091.0676441281817</v>
      </c>
      <c r="D16" s="93">
        <f>'3 Subsidios'!E19</f>
        <v>4115.6140499929506</v>
      </c>
      <c r="E16" s="93">
        <f>'3 Subsidios'!F19</f>
        <v>4496.0039018577691</v>
      </c>
      <c r="F16" s="93">
        <f>'3 Subsidios'!G19</f>
        <v>4515.5556088830454</v>
      </c>
      <c r="G16" s="93">
        <f>'3 Subsidios'!H19</f>
        <v>4537.7734577754045</v>
      </c>
      <c r="H16" s="93">
        <f>'3 Subsidios'!I19</f>
        <v>4551.9928810665142</v>
      </c>
      <c r="I16" s="93">
        <f>'3 Subsidios'!J19</f>
        <v>4563.9905194683879</v>
      </c>
      <c r="J16" s="93">
        <f>'3 Subsidios'!K19</f>
        <v>4574.2107299588733</v>
      </c>
      <c r="K16" s="93">
        <f>'3 Subsidios'!L19</f>
        <v>4578.2099427594985</v>
      </c>
      <c r="L16" s="93">
        <f>'3 Subsidios'!M19</f>
        <v>2859.39</v>
      </c>
      <c r="M16" s="93">
        <f>'3 Subsidios'!N19</f>
        <v>2864.0974985473563</v>
      </c>
      <c r="N16" s="93">
        <f>'3 Subsidios'!O19</f>
        <v>2867.1435270191751</v>
      </c>
      <c r="O16" s="93">
        <f>'3 Subsidios'!P19</f>
        <v>2867.1435270191751</v>
      </c>
      <c r="P16" s="93">
        <f>'3 Subsidios'!Q19</f>
        <v>2886.5273445671123</v>
      </c>
      <c r="Q16" s="93">
        <f>'3 Subsidios'!R19</f>
        <v>2905.9111621150496</v>
      </c>
      <c r="R16" s="93">
        <f>'3 Subsidios'!S19</f>
        <v>2922.2489511911685</v>
      </c>
      <c r="S16" s="93">
        <f>'3 Subsidios'!T19</f>
        <v>2926.956449738525</v>
      </c>
      <c r="T16" s="93">
        <f>'3 Subsidios'!U19</f>
        <v>2917.5414526438126</v>
      </c>
      <c r="U16" s="93">
        <f>'3 Subsidios'!V19</f>
        <v>2906.7418971528191</v>
      </c>
      <c r="V16" s="93">
        <f>'3 Subsidios'!W19</f>
        <v>2906.7418971528191</v>
      </c>
      <c r="W16" s="93">
        <f>'3 Subsidios'!X19</f>
        <v>2906.464985473563</v>
      </c>
      <c r="X16" s="93">
        <f>'3 Subsidios'!Y19</f>
        <v>2915.6030708890198</v>
      </c>
      <c r="Y16" s="93">
        <f>'3 Subsidios'!Z19</f>
        <v>2913.9416008134822</v>
      </c>
      <c r="Z16" s="93">
        <f>'3 Subsidios'!AA19</f>
        <v>2909.7879256246383</v>
      </c>
      <c r="AA16" s="93">
        <f>'3 Subsidios'!AB19</f>
        <v>2920.8643927948883</v>
      </c>
      <c r="AB16" s="93">
        <f>'3 Subsidios'!AC19</f>
        <v>2932.7715950029069</v>
      </c>
      <c r="AC16" s="93">
        <f>'3 Subsidios'!AD19</f>
        <v>2951.3246775130756</v>
      </c>
      <c r="AD16" s="93">
        <f>'3 Subsidios'!AE19</f>
        <v>2966.2779081929129</v>
      </c>
      <c r="AE16" s="93">
        <f>'3 Subsidios'!AF19</f>
        <v>2984.0002556653126</v>
      </c>
      <c r="AF16" s="93">
        <f>'3 Subsidios'!AG19</f>
        <v>3013.9067170249873</v>
      </c>
      <c r="AG16" s="93">
        <f>'3 Subsidios'!AH19</f>
        <v>3012.2452469494497</v>
      </c>
      <c r="AH16" s="93">
        <f>'3 Subsidios'!AI19</f>
        <v>3022.2140674026741</v>
      </c>
      <c r="AI16" s="93">
        <f>'3 Subsidios'!AJ19</f>
        <v>3035.5058280069743</v>
      </c>
      <c r="AJ16" s="93">
        <f>'3 Subsidios'!AK19</f>
        <v>3047.1361185357368</v>
      </c>
      <c r="AK16" s="93">
        <f>'3 Subsidios'!AL19</f>
        <v>3056.2775268913438</v>
      </c>
      <c r="AL16" s="93">
        <f>'3 Subsidios'!AM19</f>
        <v>3062.6431725740863</v>
      </c>
      <c r="AM16" s="93">
        <f>'3 Subsidios'!AN19</f>
        <v>3085.0730185938423</v>
      </c>
      <c r="AN16" s="93">
        <f>'3 Subsidios'!AO19</f>
        <v>3136.301679256248</v>
      </c>
      <c r="AO16" s="93">
        <f>'3 Subsidios'!AP19</f>
        <v>3187.5303399186537</v>
      </c>
      <c r="AP16" s="93">
        <f>'3 Subsidios'!AQ19</f>
        <v>3219.3751830331225</v>
      </c>
      <c r="AQ16" s="93">
        <f>'3 Subsidios'!AR19</f>
        <v>3195.9527085449336</v>
      </c>
      <c r="AR16" s="93">
        <f>'3 Subsidios'!AS19</f>
        <v>3222.8322700219496</v>
      </c>
      <c r="AS16" s="93">
        <f>'3 Subsidios'!AT19</f>
        <v>3239.3944240633427</v>
      </c>
      <c r="AT16" s="93">
        <f>'3 Subsidios'!AU19</f>
        <v>3265.4594533743875</v>
      </c>
      <c r="AU16" s="93">
        <f>'3 Subsidios'!AV19</f>
        <v>3298.8552721791643</v>
      </c>
      <c r="AV16" s="93">
        <f>'3 Subsidios'!AW19</f>
        <v>3329.5359837640403</v>
      </c>
      <c r="AW16" s="93">
        <f>'3 Subsidios'!AX19</f>
        <v>3353.4289272991655</v>
      </c>
      <c r="AX16" s="93">
        <f>'3 Subsidios'!AY19</f>
        <v>3383.023595996081</v>
      </c>
      <c r="AY16" s="93">
        <f>'3 Subsidios'!AZ19</f>
        <v>3421.8496292406589</v>
      </c>
      <c r="AZ16" s="93">
        <f>'3 Subsidios'!BA19</f>
        <v>3482.6680309664312</v>
      </c>
      <c r="BA16" s="93">
        <f>'3 Subsidios'!BB19</f>
        <v>3540.4998147503125</v>
      </c>
      <c r="BB16" s="93">
        <f>'3 Subsidios'!BC19</f>
        <v>3577.6967836629501</v>
      </c>
      <c r="BC16" s="93">
        <f>'3 Subsidios'!BD19</f>
        <v>3605.6623880279258</v>
      </c>
      <c r="BD16" s="93">
        <f>'3 Subsidios'!BE19</f>
        <v>3621.4100099033485</v>
      </c>
      <c r="BE16" s="93">
        <f>'3 Subsidios'!BF19</f>
        <v>3632.2704387829508</v>
      </c>
      <c r="BF16" s="93">
        <f>'3 Subsidios'!BG19</f>
        <v>3632.2704387829508</v>
      </c>
      <c r="BG16" s="93">
        <f>'3 Subsidios'!BH19</f>
        <v>3675.9836650233492</v>
      </c>
      <c r="BH16" s="93">
        <f>'3 Subsidios'!BI19</f>
        <v>3695.5324370066337</v>
      </c>
      <c r="BI16" s="93">
        <f>'3 Subsidios'!BJ19</f>
        <v>3704.7638015542948</v>
      </c>
      <c r="BJ16" s="93">
        <f>'3 Subsidios'!BK19</f>
        <v>3722.1404877616587</v>
      </c>
      <c r="BK16" s="93">
        <f>'3 Subsidios'!BL19</f>
        <v>3739.2456632470321</v>
      </c>
      <c r="BL16" s="93">
        <f>'3 Subsidios'!BM19</f>
        <v>3773.4560142177784</v>
      </c>
      <c r="BM16" s="93">
        <f>'3 Subsidios'!BN19</f>
        <v>3814.4541332382769</v>
      </c>
      <c r="BN16" s="93">
        <f>'3 Subsidios'!BO19</f>
        <v>3841.3336947152916</v>
      </c>
      <c r="BO16" s="93">
        <f>'3 Subsidios'!BP19</f>
        <v>3864.1405953624562</v>
      </c>
      <c r="BP16" s="93">
        <f>'3 Subsidios'!BQ19</f>
        <v>3880.4312386818597</v>
      </c>
      <c r="BQ16" s="93">
        <f>'3 Subsidios'!BR19</f>
        <v>3892.9207318934027</v>
      </c>
      <c r="BR16" s="93">
        <f>'3 Subsidios'!BS19</f>
        <v>3900.7945428311141</v>
      </c>
      <c r="BS16" s="93">
        <f>'3 Subsidios'!BT19</f>
        <v>3900.7945428311141</v>
      </c>
      <c r="BT16" s="93">
        <f>'3 Subsidios'!BU19</f>
        <v>3910.2974181007662</v>
      </c>
      <c r="BU16" s="93">
        <f>'3 Subsidios'!BV19</f>
        <v>3905.1387143829552</v>
      </c>
      <c r="BV16" s="93">
        <f>'3 Subsidios'!BW19</f>
        <v>3915.7276325405669</v>
      </c>
      <c r="BW16" s="93">
        <f>'3 Subsidios'!BX19</f>
        <v>3933.6473401919102</v>
      </c>
      <c r="BX16" s="93">
        <f>'3 Subsidios'!BY19</f>
        <v>3970.5727983825582</v>
      </c>
      <c r="BY16" s="93">
        <f>'3 Subsidios'!BZ19</f>
        <v>4015.6435782329072</v>
      </c>
      <c r="BZ16" s="93">
        <f>'3 Subsidios'!CA19</f>
        <v>4036.8214145481315</v>
      </c>
      <c r="CA16" s="93">
        <f>'3 Subsidios'!CB19</f>
        <v>4063.4294653031566</v>
      </c>
      <c r="CB16" s="93">
        <f>'3 Subsidios'!CC19</f>
        <v>4076.461979958679</v>
      </c>
      <c r="CC16" s="93">
        <f>'3 Subsidios'!CD19</f>
        <v>4080.8061515105201</v>
      </c>
      <c r="CD16" s="93">
        <f>'3 Subsidios'!CE19</f>
        <v>4091.938091112112</v>
      </c>
      <c r="CE16" s="93">
        <f>'3 Subsidios'!CF19</f>
        <v>4099.5403913278333</v>
      </c>
      <c r="CF16" s="93">
        <f>'3 Subsidios'!CG19</f>
        <v>4112.8444167053449</v>
      </c>
      <c r="CG16" s="93">
        <f>'3 Subsidios'!CH19</f>
        <v>4120.4467169210666</v>
      </c>
      <c r="CH16" s="93" t="e">
        <f>'3 Subsidios'!CI19</f>
        <v>#VALUE!</v>
      </c>
      <c r="CI16" s="93" t="e">
        <f>'3 Subsidios'!CJ19</f>
        <v>#VALUE!</v>
      </c>
      <c r="CJ16" s="93" t="e">
        <f>'3 Subsidios'!CK19</f>
        <v>#VALUE!</v>
      </c>
      <c r="CK16" s="93" t="e">
        <f>'3 Subsidios'!CL19</f>
        <v>#VALUE!</v>
      </c>
      <c r="CL16" s="93" t="e">
        <f>'3 Subsidios'!CM19</f>
        <v>#VALUE!</v>
      </c>
      <c r="CM16" s="93" t="e">
        <f>'3 Subsidios'!CN19</f>
        <v>#VALUE!</v>
      </c>
      <c r="CN16" s="93" t="e">
        <f>'3 Subsidios'!CO19</f>
        <v>#VALUE!</v>
      </c>
      <c r="CO16" s="93" t="e">
        <f>'3 Subsidios'!CP19</f>
        <v>#VALUE!</v>
      </c>
      <c r="CP16" s="93" t="e">
        <f>'3 Subsidios'!CQ19</f>
        <v>#VALUE!</v>
      </c>
      <c r="CQ16" s="93" t="e">
        <f>'3 Subsidios'!CR19</f>
        <v>#VALUE!</v>
      </c>
      <c r="CR16" s="93" t="e">
        <f>'3 Subsidios'!CS19</f>
        <v>#VALUE!</v>
      </c>
      <c r="CS16" s="93" t="e">
        <f>'3 Subsidios'!CT19</f>
        <v>#VALUE!</v>
      </c>
      <c r="CT16" s="93" t="e">
        <f>'3 Subsidios'!CU19</f>
        <v>#VALUE!</v>
      </c>
      <c r="CU16" s="93" t="e">
        <f>'3 Subsidios'!CV19</f>
        <v>#VALUE!</v>
      </c>
      <c r="CV16" s="93" t="e">
        <f>'3 Subsidios'!CW19</f>
        <v>#VALUE!</v>
      </c>
      <c r="CW16" s="93" t="e">
        <f>'3 Subsidios'!CX19</f>
        <v>#VALUE!</v>
      </c>
      <c r="CX16" s="93" t="e">
        <f>'3 Subsidios'!CY19</f>
        <v>#VALUE!</v>
      </c>
      <c r="CY16" s="93" t="e">
        <f>'3 Subsidios'!CZ19</f>
        <v>#VALUE!</v>
      </c>
      <c r="CZ16" s="93" t="e">
        <f>'3 Subsidios'!DA19</f>
        <v>#VALUE!</v>
      </c>
      <c r="DA16" s="93" t="e">
        <f>'3 Subsidios'!DB19</f>
        <v>#VALUE!</v>
      </c>
      <c r="DB16" s="93">
        <f>'3 Subsidios'!DC19</f>
        <v>0</v>
      </c>
      <c r="DC16" s="139">
        <v>15</v>
      </c>
    </row>
    <row r="17" spans="1:107" ht="15.6" x14ac:dyDescent="0.25">
      <c r="A17" s="107" t="s">
        <v>70</v>
      </c>
      <c r="B17" s="8" t="s">
        <v>5</v>
      </c>
      <c r="C17" s="59">
        <f>'3 Subsidios'!D12</f>
        <v>8182.1352882563633</v>
      </c>
      <c r="D17" s="59">
        <f>'3 Subsidios'!E12</f>
        <v>8182.1352882563633</v>
      </c>
      <c r="E17" s="59">
        <f>'3 Subsidios'!F12</f>
        <v>11240.009754644421</v>
      </c>
      <c r="F17" s="59">
        <f>'3 Subsidios'!G12</f>
        <v>8649.8657782159898</v>
      </c>
      <c r="G17" s="59">
        <f>'3 Subsidios'!H12</f>
        <v>8673.7058771926186</v>
      </c>
      <c r="H17" s="59">
        <f>'3 Subsidios'!I12</f>
        <v>8673.7058771926186</v>
      </c>
      <c r="I17" s="59">
        <f>'3 Subsidios'!J12</f>
        <v>8701.8205308271772</v>
      </c>
      <c r="J17" s="59">
        <f>'3 Subsidios'!K12</f>
        <v>8707.5481056074987</v>
      </c>
      <c r="K17" s="59">
        <f>'3 Subsidios'!L12</f>
        <v>5918.0233302126799</v>
      </c>
      <c r="L17" s="59">
        <f>'3 Subsidios'!M12</f>
        <v>5924.7185659650158</v>
      </c>
      <c r="M17" s="59">
        <f>'3 Subsidios'!N12</f>
        <v>6042.9229084700446</v>
      </c>
      <c r="N17" s="59">
        <f>'3 Subsidios'!O12</f>
        <v>5713.0184419236484</v>
      </c>
      <c r="O17" s="59">
        <f>'3 Subsidios'!P12</f>
        <v>5898.6408733937751</v>
      </c>
      <c r="P17" s="59">
        <f>'3 Subsidios'!Q12</f>
        <v>5231.9537353603037</v>
      </c>
      <c r="Q17" s="59">
        <f>'3 Subsidios'!R12</f>
        <v>5208.9303373549656</v>
      </c>
      <c r="R17" s="59">
        <f>'3 Subsidios'!S12</f>
        <v>5322.6411744244697</v>
      </c>
      <c r="S17" s="59">
        <f>'3 Subsidios'!T12</f>
        <v>5050.8318531571822</v>
      </c>
      <c r="T17" s="59">
        <f>'3 Subsidios'!U12</f>
        <v>5113.8063172021466</v>
      </c>
      <c r="U17" s="59">
        <f>'3 Subsidios'!V12</f>
        <v>5069.5760206241948</v>
      </c>
      <c r="V17" s="59">
        <f>'3 Subsidios'!W12</f>
        <v>5110.6296735314982</v>
      </c>
      <c r="W17" s="59">
        <f>'3 Subsidios'!X12</f>
        <v>5133.5770368094063</v>
      </c>
      <c r="X17" s="59">
        <f>'3 Subsidios'!Y12</f>
        <v>5122.8053696100205</v>
      </c>
      <c r="Y17" s="59">
        <f>'3 Subsidios'!Z12</f>
        <v>5189.9156142674228</v>
      </c>
      <c r="Z17" s="59">
        <f>'3 Subsidios'!AA12</f>
        <v>5199.2346476865941</v>
      </c>
      <c r="AA17" s="59">
        <f>'3 Subsidios'!AB12</f>
        <v>5295.1060913906949</v>
      </c>
      <c r="AB17" s="59">
        <f>'3 Subsidios'!AC12</f>
        <v>5232.1591775482693</v>
      </c>
      <c r="AC17" s="59">
        <f>'3 Subsidios'!AD12</f>
        <v>5264.1561542182762</v>
      </c>
      <c r="AD17" s="59">
        <f>'3 Subsidios'!AE12</f>
        <v>5316.0277891814903</v>
      </c>
      <c r="AE17" s="59">
        <f>'3 Subsidios'!AF12</f>
        <v>5358.4901059577496</v>
      </c>
      <c r="AF17" s="59">
        <f>'3 Subsidios'!AG12</f>
        <v>5322.940057669588</v>
      </c>
      <c r="AG17" s="59">
        <f>'3 Subsidios'!AH12</f>
        <v>5477.7343911964181</v>
      </c>
      <c r="AH17" s="59">
        <f>'3 Subsidios'!AI12</f>
        <v>5923.3610331994259</v>
      </c>
      <c r="AI17" s="59">
        <f>'3 Subsidios'!AJ12</f>
        <v>6373.1785185630333</v>
      </c>
      <c r="AJ17" s="59">
        <f>'3 Subsidios'!AK12</f>
        <v>6463.6911216344752</v>
      </c>
      <c r="AK17" s="59">
        <f>'3 Subsidios'!AL12</f>
        <v>6621.6733071818489</v>
      </c>
      <c r="AL17" s="59">
        <f>'3 Subsidios'!AM12</f>
        <v>6930.7284634057969</v>
      </c>
      <c r="AM17" s="59">
        <f>'3 Subsidios'!AN12</f>
        <v>6796.8150894231967</v>
      </c>
      <c r="AN17" s="59">
        <f>'3 Subsidios'!AO12</f>
        <v>6923.8995563566805</v>
      </c>
      <c r="AO17" s="59">
        <f>'3 Subsidios'!AP12</f>
        <v>6945.5401174320214</v>
      </c>
      <c r="AP17" s="59">
        <f>'3 Subsidios'!AQ12</f>
        <v>6875.1138171398325</v>
      </c>
      <c r="AQ17" s="59">
        <f>'3 Subsidios'!AR12</f>
        <v>6825.0941180273985</v>
      </c>
      <c r="AR17" s="59">
        <f>'3 Subsidios'!AS12</f>
        <v>6909.3743179495104</v>
      </c>
      <c r="AS17" s="59">
        <f>'3 Subsidios'!AT12</f>
        <v>6978.8234223548197</v>
      </c>
      <c r="AT17" s="59">
        <f>'3 Subsidios'!AU12</f>
        <v>6959.149948870916</v>
      </c>
      <c r="AU17" s="59">
        <f>'3 Subsidios'!AV12</f>
        <v>7845.3407912084758</v>
      </c>
      <c r="AV17" s="59">
        <f>'3 Subsidios'!AW12</f>
        <v>7945.3469837844559</v>
      </c>
      <c r="AW17" s="59">
        <f>'3 Subsidios'!AX12</f>
        <v>7823.4707508143138</v>
      </c>
      <c r="AX17" s="59">
        <f>'3 Subsidios'!AY12</f>
        <v>7827.9149687665349</v>
      </c>
      <c r="AY17" s="59">
        <f>'3 Subsidios'!AZ12</f>
        <v>8009.5042799372877</v>
      </c>
      <c r="AZ17" s="59">
        <f>'3 Subsidios'!BA12</f>
        <v>8269.2580157517405</v>
      </c>
      <c r="BA17" s="59">
        <f>'3 Subsidios'!BB12</f>
        <v>8403.7949816301116</v>
      </c>
      <c r="BB17" s="59">
        <f>'3 Subsidios'!BC12</f>
        <v>8019.6381560795644</v>
      </c>
      <c r="BC17" s="59">
        <f>'3 Subsidios'!BD12</f>
        <v>8113.686654025224</v>
      </c>
      <c r="BD17" s="59">
        <f>'3 Subsidios'!BE12</f>
        <v>7637.3451434047547</v>
      </c>
      <c r="BE17" s="59">
        <f>'3 Subsidios'!BF12</f>
        <v>7638.6863299051965</v>
      </c>
      <c r="BF17" s="59">
        <f>'3 Subsidios'!BG12</f>
        <v>7682.4409927733413</v>
      </c>
      <c r="BG17" s="59">
        <f>'3 Subsidios'!BH12</f>
        <v>7322.1813737546145</v>
      </c>
      <c r="BH17" s="59">
        <f>'3 Subsidios'!BI12</f>
        <v>7440.8893463977574</v>
      </c>
      <c r="BI17" s="59">
        <f>'3 Subsidios'!BJ12</f>
        <v>7479.6394942856277</v>
      </c>
      <c r="BJ17" s="59">
        <f>'3 Subsidios'!BK12</f>
        <v>7549.9434831337439</v>
      </c>
      <c r="BK17" s="59">
        <f>'3 Subsidios'!BL12</f>
        <v>7649.0738865124895</v>
      </c>
      <c r="BL17" s="59">
        <f>'3 Subsidios'!BM12</f>
        <v>7706.3008825596835</v>
      </c>
      <c r="BM17" s="59">
        <f>'3 Subsidios'!BN12</f>
        <v>7868.919140442913</v>
      </c>
      <c r="BN17" s="59">
        <f>'3 Subsidios'!BO12</f>
        <v>8152.3423225658044</v>
      </c>
      <c r="BO17" s="59">
        <f>'3 Subsidios'!BP12</f>
        <v>8278.7121070413687</v>
      </c>
      <c r="BP17" s="59">
        <f>'3 Subsidios'!BQ12</f>
        <v>8476.6633995877819</v>
      </c>
      <c r="BQ17" s="59">
        <f>'3 Subsidios'!BR12</f>
        <v>8603.7973193726448</v>
      </c>
      <c r="BR17" s="59">
        <f>'3 Subsidios'!BS12</f>
        <v>8763.238184477148</v>
      </c>
      <c r="BS17" s="59">
        <f>'3 Subsidios'!BT12</f>
        <v>8754.868462971699</v>
      </c>
      <c r="BT17" s="59">
        <f>'3 Subsidios'!BU12</f>
        <v>9005.3055990074681</v>
      </c>
      <c r="BU17" s="59">
        <f>'3 Subsidios'!BV12</f>
        <v>9110.4781588256374</v>
      </c>
      <c r="BV17" s="59">
        <f>'3 Subsidios'!BW12</f>
        <v>9418.7694582041149</v>
      </c>
      <c r="BW17" s="59">
        <f>'3 Subsidios'!BX12</f>
        <v>9556.7973667353144</v>
      </c>
      <c r="BX17" s="59">
        <f>'3 Subsidios'!BY12</f>
        <v>9588.4901849773123</v>
      </c>
      <c r="BY17" s="59">
        <f>'3 Subsidios'!BZ12</f>
        <v>9737.6061209628788</v>
      </c>
      <c r="BZ17" s="59">
        <f>'3 Subsidios'!CA12</f>
        <v>9831.3520809984366</v>
      </c>
      <c r="CA17" s="59">
        <f>'3 Subsidios'!CB12</f>
        <v>9903.8414539824535</v>
      </c>
      <c r="CB17" s="59">
        <f>'3 Subsidios'!CC12</f>
        <v>9958.5976264398123</v>
      </c>
      <c r="CC17" s="59">
        <f>'3 Subsidios'!CD12</f>
        <v>9983.2501800931495</v>
      </c>
      <c r="CD17" s="59">
        <f>'3 Subsidios'!CE12</f>
        <v>9992.2794791685719</v>
      </c>
      <c r="CE17" s="59">
        <f>'3 Subsidios'!CF12</f>
        <v>10072.735435521297</v>
      </c>
      <c r="CF17" s="59">
        <f>'3 Subsidios'!CG12</f>
        <v>9114.0081130173221</v>
      </c>
      <c r="CG17" s="59">
        <f>'3 Subsidios'!CH12</f>
        <v>10212.225670503189</v>
      </c>
      <c r="CH17" s="59" t="e">
        <f>'3 Subsidios'!CI12</f>
        <v>#VALUE!</v>
      </c>
      <c r="CI17" s="59" t="e">
        <f>'3 Subsidios'!CJ12</f>
        <v>#VALUE!</v>
      </c>
      <c r="CJ17" s="59" t="e">
        <f>'3 Subsidios'!CK12</f>
        <v>#VALUE!</v>
      </c>
      <c r="CK17" s="59" t="e">
        <f>'3 Subsidios'!CL12</f>
        <v>#VALUE!</v>
      </c>
      <c r="CL17" s="59" t="e">
        <f>'3 Subsidios'!CM12</f>
        <v>#VALUE!</v>
      </c>
      <c r="CM17" s="59" t="e">
        <f>'3 Subsidios'!CN12</f>
        <v>#VALUE!</v>
      </c>
      <c r="CN17" s="59" t="e">
        <f>'3 Subsidios'!CO12</f>
        <v>#VALUE!</v>
      </c>
      <c r="CO17" s="59" t="e">
        <f>'3 Subsidios'!CP12</f>
        <v>#VALUE!</v>
      </c>
      <c r="CP17" s="59" t="e">
        <f>'3 Subsidios'!CQ12</f>
        <v>#VALUE!</v>
      </c>
      <c r="CQ17" s="59" t="e">
        <f>'3 Subsidios'!CR12</f>
        <v>#VALUE!</v>
      </c>
      <c r="CR17" s="59" t="e">
        <f>'3 Subsidios'!CS12</f>
        <v>#VALUE!</v>
      </c>
      <c r="CS17" s="59" t="e">
        <f>'3 Subsidios'!CT12</f>
        <v>#VALUE!</v>
      </c>
      <c r="CT17" s="59" t="e">
        <f>'3 Subsidios'!CU12</f>
        <v>#VALUE!</v>
      </c>
      <c r="CU17" s="59" t="e">
        <f>'3 Subsidios'!CV12</f>
        <v>#VALUE!</v>
      </c>
      <c r="CV17" s="59" t="e">
        <f>'3 Subsidios'!CW12</f>
        <v>#VALUE!</v>
      </c>
      <c r="CW17" s="59" t="e">
        <f>'3 Subsidios'!CX12</f>
        <v>#VALUE!</v>
      </c>
      <c r="CX17" s="59" t="e">
        <f>'3 Subsidios'!CY12</f>
        <v>#VALUE!</v>
      </c>
      <c r="CY17" s="59" t="e">
        <f>'3 Subsidios'!CZ12</f>
        <v>#VALUE!</v>
      </c>
      <c r="CZ17" s="59" t="e">
        <f>'3 Subsidios'!DA12</f>
        <v>#VALUE!</v>
      </c>
      <c r="DA17" s="59" t="e">
        <f>'3 Subsidios'!DB12</f>
        <v>#VALUE!</v>
      </c>
      <c r="DB17" s="59">
        <f>'3 Subsidios'!DC12</f>
        <v>0</v>
      </c>
      <c r="DC17" s="139">
        <v>16</v>
      </c>
    </row>
    <row r="18" spans="1:107" ht="15.6" x14ac:dyDescent="0.25">
      <c r="A18" s="94" t="s">
        <v>40</v>
      </c>
      <c r="B18" s="8" t="s">
        <v>5</v>
      </c>
      <c r="C18" s="59">
        <f>'3 Subsidios'!D29</f>
        <v>4091.0676441281817</v>
      </c>
      <c r="D18" s="59">
        <f>'3 Subsidios'!E29</f>
        <v>4066.5212382634127</v>
      </c>
      <c r="E18" s="59">
        <f>'3 Subsidios'!F29</f>
        <v>6744.0058527866522</v>
      </c>
      <c r="F18" s="59">
        <f>'3 Subsidios'!G29</f>
        <v>4134.3101693329445</v>
      </c>
      <c r="G18" s="59">
        <f>'3 Subsidios'!H29</f>
        <v>4135.9324194172141</v>
      </c>
      <c r="H18" s="59">
        <f>'3 Subsidios'!I29</f>
        <v>4121.7129961261044</v>
      </c>
      <c r="I18" s="59">
        <f>'3 Subsidios'!J29</f>
        <v>4137.8300113587893</v>
      </c>
      <c r="J18" s="59">
        <f>'3 Subsidios'!K29</f>
        <v>4133.3373756486253</v>
      </c>
      <c r="K18" s="59">
        <f>'3 Subsidios'!L29</f>
        <v>1339.8133874531813</v>
      </c>
      <c r="L18" s="59">
        <f>'3 Subsidios'!M29</f>
        <v>3065.328565965016</v>
      </c>
      <c r="M18" s="59">
        <f>'3 Subsidios'!N29</f>
        <v>3178.8254099226883</v>
      </c>
      <c r="N18" s="59">
        <f>'3 Subsidios'!O29</f>
        <v>2845.8749149044734</v>
      </c>
      <c r="O18" s="59">
        <f>'3 Subsidios'!P29</f>
        <v>3031.4973463746001</v>
      </c>
      <c r="P18" s="59">
        <f>'3 Subsidios'!Q29</f>
        <v>2345.4263907931913</v>
      </c>
      <c r="Q18" s="59">
        <f>'3 Subsidios'!R29</f>
        <v>2303.019175239916</v>
      </c>
      <c r="R18" s="59">
        <f>'3 Subsidios'!S29</f>
        <v>2400.3922232333011</v>
      </c>
      <c r="S18" s="59">
        <f>'3 Subsidios'!T29</f>
        <v>2123.8754034186572</v>
      </c>
      <c r="T18" s="59">
        <f>'3 Subsidios'!U29</f>
        <v>2196.264864558334</v>
      </c>
      <c r="U18" s="59">
        <f>'3 Subsidios'!V29</f>
        <v>2162.8341234713757</v>
      </c>
      <c r="V18" s="59">
        <f>'3 Subsidios'!W29</f>
        <v>2203.8877763786791</v>
      </c>
      <c r="W18" s="59">
        <f>'3 Subsidios'!X29</f>
        <v>2227.1120513358433</v>
      </c>
      <c r="X18" s="59">
        <f>'3 Subsidios'!Y29</f>
        <v>2207.2022987210007</v>
      </c>
      <c r="Y18" s="59">
        <f>'3 Subsidios'!Z29</f>
        <v>2275.9740134539406</v>
      </c>
      <c r="Z18" s="59">
        <f>'3 Subsidios'!AA29</f>
        <v>2289.4467220619558</v>
      </c>
      <c r="AA18" s="59">
        <f>'3 Subsidios'!AB29</f>
        <v>2374.2416985958066</v>
      </c>
      <c r="AB18" s="59">
        <f>'3 Subsidios'!AC29</f>
        <v>2299.3875825453624</v>
      </c>
      <c r="AC18" s="59">
        <f>'3 Subsidios'!AD29</f>
        <v>2312.8314767052007</v>
      </c>
      <c r="AD18" s="59">
        <f>'3 Subsidios'!AE29</f>
        <v>2349.7498809885774</v>
      </c>
      <c r="AE18" s="59">
        <f>'3 Subsidios'!AF29</f>
        <v>2374.489850292437</v>
      </c>
      <c r="AF18" s="59">
        <f>'3 Subsidios'!AG29</f>
        <v>2309.0333406446007</v>
      </c>
      <c r="AG18" s="59">
        <f>'3 Subsidios'!AH29</f>
        <v>2465.4891442469684</v>
      </c>
      <c r="AH18" s="59">
        <f>'3 Subsidios'!AI29</f>
        <v>2901.1469657967518</v>
      </c>
      <c r="AI18" s="59">
        <f>'3 Subsidios'!AJ29</f>
        <v>3337.672690556059</v>
      </c>
      <c r="AJ18" s="59">
        <f>'3 Subsidios'!AK29</f>
        <v>3416.5550030987383</v>
      </c>
      <c r="AK18" s="59">
        <f>'3 Subsidios'!AL29</f>
        <v>3565.3957802905052</v>
      </c>
      <c r="AL18" s="59">
        <f>'3 Subsidios'!AM29</f>
        <v>3868.0852908317106</v>
      </c>
      <c r="AM18" s="59">
        <f>'3 Subsidios'!AN29</f>
        <v>3711.7420708293544</v>
      </c>
      <c r="AN18" s="59">
        <f>'3 Subsidios'!AO29</f>
        <v>3787.5978771004325</v>
      </c>
      <c r="AO18" s="59">
        <f>'3 Subsidios'!AP29</f>
        <v>3758.0097775133677</v>
      </c>
      <c r="AP18" s="59">
        <f>'3 Subsidios'!AQ29</f>
        <v>3655.7386341067099</v>
      </c>
      <c r="AQ18" s="59">
        <f>'3 Subsidios'!AR29</f>
        <v>3629.141409482465</v>
      </c>
      <c r="AR18" s="59">
        <f>'3 Subsidios'!AS29</f>
        <v>3686.5420479275608</v>
      </c>
      <c r="AS18" s="59">
        <f>'3 Subsidios'!AT29</f>
        <v>3739.428998291477</v>
      </c>
      <c r="AT18" s="59">
        <f>'3 Subsidios'!AU29</f>
        <v>3693.6904954965285</v>
      </c>
      <c r="AU18" s="59">
        <f>'3 Subsidios'!AV29</f>
        <v>4546.485519029311</v>
      </c>
      <c r="AV18" s="59">
        <f>'3 Subsidios'!AW29</f>
        <v>4615.811000020416</v>
      </c>
      <c r="AW18" s="59">
        <f>'3 Subsidios'!AX29</f>
        <v>4470.0418235151483</v>
      </c>
      <c r="AX18" s="59">
        <f>'3 Subsidios'!AY29</f>
        <v>4444.8913727704539</v>
      </c>
      <c r="AY18" s="59">
        <f>'3 Subsidios'!AZ29</f>
        <v>4587.6546506966288</v>
      </c>
      <c r="AZ18" s="59">
        <f>'3 Subsidios'!BA29</f>
        <v>4786.5899847853088</v>
      </c>
      <c r="BA18" s="59">
        <f>'3 Subsidios'!BB29</f>
        <v>4863.2951668797996</v>
      </c>
      <c r="BB18" s="59">
        <f>'3 Subsidios'!BC29</f>
        <v>4441.9413724166143</v>
      </c>
      <c r="BC18" s="59">
        <f>'3 Subsidios'!BD29</f>
        <v>4508.0242659972982</v>
      </c>
      <c r="BD18" s="59">
        <f>'3 Subsidios'!BE29</f>
        <v>4015.9351335014062</v>
      </c>
      <c r="BE18" s="59">
        <f>'3 Subsidios'!BF29</f>
        <v>4006.4158911222457</v>
      </c>
      <c r="BF18" s="59">
        <f>'3 Subsidios'!BG29</f>
        <v>4050.1705539903905</v>
      </c>
      <c r="BG18" s="59">
        <f>'3 Subsidios'!BH29</f>
        <v>3646.1977087312653</v>
      </c>
      <c r="BH18" s="59">
        <f>'3 Subsidios'!BI29</f>
        <v>3745.3569093911237</v>
      </c>
      <c r="BI18" s="59">
        <f>'3 Subsidios'!BJ29</f>
        <v>3774.8756927313329</v>
      </c>
      <c r="BJ18" s="59">
        <f>'3 Subsidios'!BK29</f>
        <v>3827.8029953720852</v>
      </c>
      <c r="BK18" s="59">
        <f>'3 Subsidios'!BL29</f>
        <v>3909.8282232654574</v>
      </c>
      <c r="BL18" s="59">
        <f>'3 Subsidios'!BM29</f>
        <v>3932.8448683419051</v>
      </c>
      <c r="BM18" s="59">
        <f>'3 Subsidios'!BN29</f>
        <v>4054.4650072046361</v>
      </c>
      <c r="BN18" s="59">
        <f>'3 Subsidios'!BO29</f>
        <v>4311.0086278505132</v>
      </c>
      <c r="BO18" s="59">
        <f>'3 Subsidios'!BP29</f>
        <v>4414.5715116789124</v>
      </c>
      <c r="BP18" s="59">
        <f>'3 Subsidios'!BQ29</f>
        <v>4596.2321609059218</v>
      </c>
      <c r="BQ18" s="59">
        <f>'3 Subsidios'!BR29</f>
        <v>4710.8765874792425</v>
      </c>
      <c r="BR18" s="59">
        <f>'3 Subsidios'!BS29</f>
        <v>4862.4436416460339</v>
      </c>
      <c r="BS18" s="59">
        <f>'3 Subsidios'!BT29</f>
        <v>4854.073920140585</v>
      </c>
      <c r="BT18" s="59">
        <f>'3 Subsidios'!BU29</f>
        <v>5095.0081809067015</v>
      </c>
      <c r="BU18" s="59">
        <f>'3 Subsidios'!BV29</f>
        <v>5205.3394444426822</v>
      </c>
      <c r="BV18" s="59">
        <f>'3 Subsidios'!BW29</f>
        <v>5503.0418256635476</v>
      </c>
      <c r="BW18" s="59">
        <f>'3 Subsidios'!BX29</f>
        <v>5623.1500265434042</v>
      </c>
      <c r="BX18" s="59">
        <f>'3 Subsidios'!BY29</f>
        <v>5617.9173865947541</v>
      </c>
      <c r="BY18" s="59">
        <f>'3 Subsidios'!BZ29</f>
        <v>5721.9625427299716</v>
      </c>
      <c r="BZ18" s="59">
        <f>'3 Subsidios'!CA29</f>
        <v>5794.530666450305</v>
      </c>
      <c r="CA18" s="59">
        <f>'3 Subsidios'!CB29</f>
        <v>5840.4119886792969</v>
      </c>
      <c r="CB18" s="59">
        <f>'3 Subsidios'!CC29</f>
        <v>5882.1356464811333</v>
      </c>
      <c r="CC18" s="59">
        <f>'3 Subsidios'!CD29</f>
        <v>5902.4440285826295</v>
      </c>
      <c r="CD18" s="59">
        <f>'3 Subsidios'!CE29</f>
        <v>5900.3413880564603</v>
      </c>
      <c r="CE18" s="59">
        <f>'3 Subsidios'!CF29</f>
        <v>5973.1950441934641</v>
      </c>
      <c r="CF18" s="59">
        <f>'3 Subsidios'!CG29</f>
        <v>5001.1636963119772</v>
      </c>
      <c r="CG18" s="59">
        <f>'3 Subsidios'!CH29</f>
        <v>6091.7789535821221</v>
      </c>
      <c r="CH18" s="59" t="e">
        <f>'3 Subsidios'!CI29</f>
        <v>#VALUE!</v>
      </c>
      <c r="CI18" s="59" t="e">
        <f>'3 Subsidios'!CJ29</f>
        <v>#VALUE!</v>
      </c>
      <c r="CJ18" s="59" t="e">
        <f>'3 Subsidios'!CK29</f>
        <v>#VALUE!</v>
      </c>
      <c r="CK18" s="59" t="e">
        <f>'3 Subsidios'!CL29</f>
        <v>#VALUE!</v>
      </c>
      <c r="CL18" s="59" t="e">
        <f>'3 Subsidios'!CM29</f>
        <v>#VALUE!</v>
      </c>
      <c r="CM18" s="59" t="e">
        <f>'3 Subsidios'!CN29</f>
        <v>#VALUE!</v>
      </c>
      <c r="CN18" s="59" t="e">
        <f>'3 Subsidios'!CO29</f>
        <v>#VALUE!</v>
      </c>
      <c r="CO18" s="59" t="e">
        <f>'3 Subsidios'!CP29</f>
        <v>#VALUE!</v>
      </c>
      <c r="CP18" s="59" t="e">
        <f>'3 Subsidios'!CQ29</f>
        <v>#VALUE!</v>
      </c>
      <c r="CQ18" s="59" t="e">
        <f>'3 Subsidios'!CR29</f>
        <v>#VALUE!</v>
      </c>
      <c r="CR18" s="59" t="e">
        <f>'3 Subsidios'!CS29</f>
        <v>#VALUE!</v>
      </c>
      <c r="CS18" s="59" t="e">
        <f>'3 Subsidios'!CT29</f>
        <v>#VALUE!</v>
      </c>
      <c r="CT18" s="59" t="e">
        <f>'3 Subsidios'!CU29</f>
        <v>#VALUE!</v>
      </c>
      <c r="CU18" s="59" t="e">
        <f>'3 Subsidios'!CV29</f>
        <v>#VALUE!</v>
      </c>
      <c r="CV18" s="59" t="e">
        <f>'3 Subsidios'!CW29</f>
        <v>#VALUE!</v>
      </c>
      <c r="CW18" s="59" t="e">
        <f>'3 Subsidios'!CX29</f>
        <v>#VALUE!</v>
      </c>
      <c r="CX18" s="59" t="e">
        <f>'3 Subsidios'!CY29</f>
        <v>#VALUE!</v>
      </c>
      <c r="CY18" s="59" t="e">
        <f>'3 Subsidios'!CZ29</f>
        <v>#VALUE!</v>
      </c>
      <c r="CZ18" s="59" t="e">
        <f>'3 Subsidios'!DA29</f>
        <v>#VALUE!</v>
      </c>
      <c r="DA18" s="59" t="e">
        <f>'3 Subsidios'!DB29</f>
        <v>#VALUE!</v>
      </c>
      <c r="DB18" s="59">
        <f>'3 Subsidios'!DC29</f>
        <v>0</v>
      </c>
      <c r="DC18" s="139">
        <v>17</v>
      </c>
    </row>
    <row r="19" spans="1:107" x14ac:dyDescent="0.25">
      <c r="A19" s="94" t="s">
        <v>32</v>
      </c>
      <c r="B19" s="8" t="s">
        <v>18</v>
      </c>
      <c r="C19" s="59">
        <f>'3 Subsidios'!D26</f>
        <v>50</v>
      </c>
      <c r="D19" s="59">
        <f>'3 Subsidios'!E26</f>
        <v>49.7</v>
      </c>
      <c r="E19" s="59">
        <f>'3 Subsidios'!F26</f>
        <v>60</v>
      </c>
      <c r="F19" s="59">
        <f>'3 Subsidios'!G26</f>
        <v>47.796234939793877</v>
      </c>
      <c r="G19" s="59">
        <f>'3 Subsidios'!H26</f>
        <v>47.683567761878884</v>
      </c>
      <c r="H19" s="59">
        <f>'3 Subsidios'!I26</f>
        <v>47.519630645582389</v>
      </c>
      <c r="I19" s="59">
        <f>'3 Subsidios'!J26</f>
        <v>47.551314080772656</v>
      </c>
      <c r="J19" s="59">
        <f>'3 Subsidios'!K26</f>
        <v>47.468441466166958</v>
      </c>
      <c r="K19" s="59">
        <f>'3 Subsidios'!L26</f>
        <v>22.639542169649264</v>
      </c>
      <c r="L19" s="59">
        <f>'3 Subsidios'!M26</f>
        <v>51.737960745916652</v>
      </c>
      <c r="M19" s="59">
        <f>'3 Subsidios'!N26</f>
        <v>52.60410331343293</v>
      </c>
      <c r="N19" s="59">
        <f>'3 Subsidios'!O26</f>
        <v>49.813858362869738</v>
      </c>
      <c r="O19" s="59">
        <f>'3 Subsidios'!P26</f>
        <v>51.393149904215683</v>
      </c>
      <c r="P19" s="59">
        <f>'3 Subsidios'!Q26</f>
        <v>44.828882467777994</v>
      </c>
      <c r="Q19" s="59">
        <f>'3 Subsidios'!R26</f>
        <v>44.212900270986587</v>
      </c>
      <c r="R19" s="59">
        <f>'3 Subsidios'!S26</f>
        <v>45.097765274264468</v>
      </c>
      <c r="S19" s="59">
        <f>'3 Subsidios'!T26</f>
        <v>42.050012060707623</v>
      </c>
      <c r="T19" s="59">
        <f>'3 Subsidios'!U26</f>
        <v>42.947752189409258</v>
      </c>
      <c r="U19" s="59">
        <f>'3 Subsidios'!V26</f>
        <v>42.663017867223452</v>
      </c>
      <c r="V19" s="59">
        <f>'3 Subsidios'!W26</f>
        <v>43.123605449106428</v>
      </c>
      <c r="W19" s="59">
        <f>'3 Subsidios'!X26</f>
        <v>43.383240094903229</v>
      </c>
      <c r="X19" s="59">
        <f>'3 Subsidios'!Y26</f>
        <v>43.085812157041339</v>
      </c>
      <c r="Y19" s="59">
        <f>'3 Subsidios'!Z26</f>
        <v>43.853776874466647</v>
      </c>
      <c r="Z19" s="59">
        <f>'3 Subsidios'!AA26</f>
        <v>44.03430268492783</v>
      </c>
      <c r="AA19" s="59">
        <f>'3 Subsidios'!AB26</f>
        <v>44.838416032042915</v>
      </c>
      <c r="AB19" s="59">
        <f>'3 Subsidios'!AC26</f>
        <v>43.94720237893889</v>
      </c>
      <c r="AC19" s="59">
        <f>'3 Subsidios'!AD26</f>
        <v>43.935464848471128</v>
      </c>
      <c r="AD19" s="59">
        <f>'3 Subsidios'!AE26</f>
        <v>44.201233969666077</v>
      </c>
      <c r="AE19" s="59">
        <f>'3 Subsidios'!AF26</f>
        <v>44.312666503804856</v>
      </c>
      <c r="AF19" s="59">
        <f>'3 Subsidios'!AG26</f>
        <v>43.378909317560641</v>
      </c>
      <c r="AG19" s="59">
        <f>'3 Subsidios'!AH26</f>
        <v>45.009286105755649</v>
      </c>
      <c r="AH19" s="59">
        <f>'3 Subsidios'!AI26</f>
        <v>48.978054005763262</v>
      </c>
      <c r="AI19" s="59">
        <f>'3 Subsidios'!AJ26</f>
        <v>52.370613514661237</v>
      </c>
      <c r="AJ19" s="59">
        <f>'3 Subsidios'!AK26</f>
        <v>52.857646487210133</v>
      </c>
      <c r="AK19" s="59">
        <f>'3 Subsidios'!AL26</f>
        <v>53.844332314363605</v>
      </c>
      <c r="AL19" s="59">
        <f>'3 Subsidios'!AM26</f>
        <v>55.810659893186944</v>
      </c>
      <c r="AM19" s="59">
        <f>'3 Subsidios'!AN26</f>
        <v>54.610019869531953</v>
      </c>
      <c r="AN19" s="59">
        <f>'3 Subsidios'!AO26</f>
        <v>54.703247010900412</v>
      </c>
      <c r="AO19" s="59">
        <f>'3 Subsidios'!AP26</f>
        <v>54.106803991837268</v>
      </c>
      <c r="AP19" s="59">
        <f>'3 Subsidios'!AQ26</f>
        <v>53.173499833455281</v>
      </c>
      <c r="AQ19" s="59">
        <f>'3 Subsidios'!AR26</f>
        <v>53.173499833455274</v>
      </c>
      <c r="AR19" s="59">
        <f>'3 Subsidios'!AS26</f>
        <v>53.355656797323626</v>
      </c>
      <c r="AS19" s="59">
        <f>'3 Subsidios'!AT26</f>
        <v>53.582513440778598</v>
      </c>
      <c r="AT19" s="59">
        <f>'3 Subsidios'!AU26</f>
        <v>53.076748203935594</v>
      </c>
      <c r="AU19" s="59">
        <f>'3 Subsidios'!AV26</f>
        <v>57.951408868358186</v>
      </c>
      <c r="AV19" s="59">
        <f>'3 Subsidios'!AW26</f>
        <v>58.094517576649054</v>
      </c>
      <c r="AW19" s="59">
        <f>'3 Subsidios'!AX26</f>
        <v>57.13630134106247</v>
      </c>
      <c r="AX19" s="59">
        <f>'3 Subsidios'!AY26</f>
        <v>56.782570972035572</v>
      </c>
      <c r="AY19" s="59">
        <f>'3 Subsidios'!AZ26</f>
        <v>57.277635298704766</v>
      </c>
      <c r="AZ19" s="59">
        <f>'3 Subsidios'!BA26</f>
        <v>57.884153277930707</v>
      </c>
      <c r="BA19" s="59">
        <f>'3 Subsidios'!BB26</f>
        <v>57.87022621935084</v>
      </c>
      <c r="BB19" s="59">
        <f>'3 Subsidios'!BC26</f>
        <v>55.388301641131356</v>
      </c>
      <c r="BC19" s="59">
        <f>'3 Subsidios'!BD26</f>
        <v>55.560739010802862</v>
      </c>
      <c r="BD19" s="59">
        <f>'3 Subsidios'!BE26</f>
        <v>52.582868236213933</v>
      </c>
      <c r="BE19" s="59">
        <f>'3 Subsidios'!BF26</f>
        <v>52.449016991799546</v>
      </c>
      <c r="BF19" s="59">
        <f>'3 Subsidios'!BG26</f>
        <v>52.719839407816771</v>
      </c>
      <c r="BG19" s="59">
        <f>'3 Subsidios'!BH26</f>
        <v>49.796604626601791</v>
      </c>
      <c r="BH19" s="59">
        <f>'3 Subsidios'!BI26</f>
        <v>50.334801863493716</v>
      </c>
      <c r="BI19" s="59">
        <f>'3 Subsidios'!BJ26</f>
        <v>50.46868496289563</v>
      </c>
      <c r="BJ19" s="59">
        <f>'3 Subsidios'!BK26</f>
        <v>50.69975694418423</v>
      </c>
      <c r="BK19" s="59">
        <f>'3 Subsidios'!BL26</f>
        <v>51.115053681983724</v>
      </c>
      <c r="BL19" s="59">
        <f>'3 Subsidios'!BM26</f>
        <v>51.034146320998474</v>
      </c>
      <c r="BM19" s="59">
        <f>'3 Subsidios'!BN26</f>
        <v>51.525056171519189</v>
      </c>
      <c r="BN19" s="59">
        <f>'3 Subsidios'!BO26</f>
        <v>52.88061341484125</v>
      </c>
      <c r="BO19" s="59">
        <f>'3 Subsidios'!BP26</f>
        <v>53.324375272382611</v>
      </c>
      <c r="BP19" s="59">
        <f>'3 Subsidios'!BQ26</f>
        <v>54.222185596392045</v>
      </c>
      <c r="BQ19" s="59">
        <f>'3 Subsidios'!BR26</f>
        <v>54.753458416228021</v>
      </c>
      <c r="BR19" s="59">
        <f>'3 Subsidios'!BS26</f>
        <v>55.486836478542536</v>
      </c>
      <c r="BS19" s="59">
        <f>'3 Subsidios'!BT26</f>
        <v>55.444281552266148</v>
      </c>
      <c r="BT19" s="59">
        <f>'3 Subsidios'!BU26</f>
        <v>56.57784874583551</v>
      </c>
      <c r="BU19" s="59">
        <f>'3 Subsidios'!BV26</f>
        <v>57.135743631634625</v>
      </c>
      <c r="BV19" s="59">
        <f>'3 Subsidios'!BW26</f>
        <v>58.426335309334746</v>
      </c>
      <c r="BW19" s="59">
        <f>'3 Subsidios'!BX26</f>
        <v>58.839272308065283</v>
      </c>
      <c r="BX19" s="59">
        <f>'3 Subsidios'!BY26</f>
        <v>58.590218879261926</v>
      </c>
      <c r="BY19" s="59">
        <f>'3 Subsidios'!BZ26</f>
        <v>58.76149098300322</v>
      </c>
      <c r="BZ19" s="59">
        <f>'3 Subsidios'!CA26</f>
        <v>58.939305791414945</v>
      </c>
      <c r="CA19" s="59">
        <f>'3 Subsidios'!CB26</f>
        <v>58.971178161689949</v>
      </c>
      <c r="CB19" s="59">
        <f>'3 Subsidios'!CC26</f>
        <v>59.065903324221267</v>
      </c>
      <c r="CC19" s="59">
        <f>'3 Subsidios'!CD26</f>
        <v>59.123471035036765</v>
      </c>
      <c r="CD19" s="59">
        <f>'3 Subsidios'!CE26</f>
        <v>59.049002786173176</v>
      </c>
      <c r="CE19" s="59">
        <f>'3 Subsidios'!CF26</f>
        <v>59.300624765037632</v>
      </c>
      <c r="CF19" s="59">
        <f>'3 Subsidios'!CG26</f>
        <v>54.873373320448707</v>
      </c>
      <c r="CG19" s="59">
        <f>'3 Subsidios'!CH26</f>
        <v>59.651824686733157</v>
      </c>
      <c r="CH19" s="59" t="e">
        <f>'3 Subsidios'!CI26</f>
        <v>#VALUE!</v>
      </c>
      <c r="CI19" s="59" t="e">
        <f>'3 Subsidios'!CJ26</f>
        <v>#VALUE!</v>
      </c>
      <c r="CJ19" s="59" t="e">
        <f>'3 Subsidios'!CK26</f>
        <v>#VALUE!</v>
      </c>
      <c r="CK19" s="59" t="e">
        <f>'3 Subsidios'!CL26</f>
        <v>#VALUE!</v>
      </c>
      <c r="CL19" s="59" t="e">
        <f>'3 Subsidios'!CM26</f>
        <v>#VALUE!</v>
      </c>
      <c r="CM19" s="59" t="e">
        <f>'3 Subsidios'!CN26</f>
        <v>#VALUE!</v>
      </c>
      <c r="CN19" s="59" t="e">
        <f>'3 Subsidios'!CO26</f>
        <v>#VALUE!</v>
      </c>
      <c r="CO19" s="59" t="e">
        <f>'3 Subsidios'!CP26</f>
        <v>#VALUE!</v>
      </c>
      <c r="CP19" s="59" t="e">
        <f>'3 Subsidios'!CQ26</f>
        <v>#VALUE!</v>
      </c>
      <c r="CQ19" s="59" t="e">
        <f>'3 Subsidios'!CR26</f>
        <v>#VALUE!</v>
      </c>
      <c r="CR19" s="59" t="e">
        <f>'3 Subsidios'!CS26</f>
        <v>#VALUE!</v>
      </c>
      <c r="CS19" s="59" t="e">
        <f>'3 Subsidios'!CT26</f>
        <v>#VALUE!</v>
      </c>
      <c r="CT19" s="59" t="e">
        <f>'3 Subsidios'!CU26</f>
        <v>#VALUE!</v>
      </c>
      <c r="CU19" s="59" t="e">
        <f>'3 Subsidios'!CV26</f>
        <v>#VALUE!</v>
      </c>
      <c r="CV19" s="59" t="e">
        <f>'3 Subsidios'!CW26</f>
        <v>#VALUE!</v>
      </c>
      <c r="CW19" s="59" t="e">
        <f>'3 Subsidios'!CX26</f>
        <v>#VALUE!</v>
      </c>
      <c r="CX19" s="59" t="e">
        <f>'3 Subsidios'!CY26</f>
        <v>#VALUE!</v>
      </c>
      <c r="CY19" s="59" t="e">
        <f>'3 Subsidios'!CZ26</f>
        <v>#VALUE!</v>
      </c>
      <c r="CZ19" s="59" t="e">
        <f>'3 Subsidios'!DA26</f>
        <v>#VALUE!</v>
      </c>
      <c r="DA19" s="59" t="e">
        <f>'3 Subsidios'!DB26</f>
        <v>#VALUE!</v>
      </c>
      <c r="DB19" s="59">
        <f>'3 Subsidios'!DC26</f>
        <v>0</v>
      </c>
      <c r="DC19" s="139">
        <v>18</v>
      </c>
    </row>
    <row r="20" spans="1:107" ht="15.6" x14ac:dyDescent="0.25">
      <c r="A20" s="84" t="s">
        <v>110</v>
      </c>
      <c r="B20" s="85" t="s">
        <v>5</v>
      </c>
      <c r="C20" s="86">
        <f>IF(C16="","",C16)</f>
        <v>4091.0676441281817</v>
      </c>
      <c r="D20" s="86">
        <f t="shared" ref="D20:R20" si="0">IF(D16="","",D16)</f>
        <v>4115.6140499929506</v>
      </c>
      <c r="E20" s="86">
        <f t="shared" si="0"/>
        <v>4496.0039018577691</v>
      </c>
      <c r="F20" s="86">
        <f t="shared" si="0"/>
        <v>4515.5556088830454</v>
      </c>
      <c r="G20" s="86">
        <f>IF(G16="","",G16)</f>
        <v>4537.7734577754045</v>
      </c>
      <c r="H20" s="86">
        <f t="shared" si="0"/>
        <v>4551.9928810665142</v>
      </c>
      <c r="I20" s="86">
        <f t="shared" si="0"/>
        <v>4563.9905194683879</v>
      </c>
      <c r="J20" s="86">
        <f t="shared" si="0"/>
        <v>4574.2107299588733</v>
      </c>
      <c r="K20" s="86">
        <f t="shared" si="0"/>
        <v>4578.2099427594985</v>
      </c>
      <c r="L20" s="86">
        <f t="shared" si="0"/>
        <v>2859.39</v>
      </c>
      <c r="M20" s="86">
        <f t="shared" si="0"/>
        <v>2864.0974985473563</v>
      </c>
      <c r="N20" s="86">
        <f t="shared" si="0"/>
        <v>2867.1435270191751</v>
      </c>
      <c r="O20" s="86">
        <f t="shared" si="0"/>
        <v>2867.1435270191751</v>
      </c>
      <c r="P20" s="86">
        <f t="shared" si="0"/>
        <v>2886.5273445671123</v>
      </c>
      <c r="Q20" s="86">
        <f t="shared" si="0"/>
        <v>2905.9111621150496</v>
      </c>
      <c r="R20" s="86">
        <f t="shared" si="0"/>
        <v>2922.2489511911685</v>
      </c>
      <c r="S20" s="86">
        <f t="shared" ref="S20:AO20" si="1">IF(S16="","",S16)</f>
        <v>2926.956449738525</v>
      </c>
      <c r="T20" s="86">
        <f t="shared" si="1"/>
        <v>2917.5414526438126</v>
      </c>
      <c r="U20" s="86">
        <f t="shared" si="1"/>
        <v>2906.7418971528191</v>
      </c>
      <c r="V20" s="86">
        <f t="shared" si="1"/>
        <v>2906.7418971528191</v>
      </c>
      <c r="W20" s="86">
        <f t="shared" si="1"/>
        <v>2906.464985473563</v>
      </c>
      <c r="X20" s="86">
        <f t="shared" si="1"/>
        <v>2915.6030708890198</v>
      </c>
      <c r="Y20" s="86">
        <f t="shared" si="1"/>
        <v>2913.9416008134822</v>
      </c>
      <c r="Z20" s="86">
        <f t="shared" si="1"/>
        <v>2909.7879256246383</v>
      </c>
      <c r="AA20" s="86">
        <f t="shared" si="1"/>
        <v>2920.8643927948883</v>
      </c>
      <c r="AB20" s="86">
        <f t="shared" si="1"/>
        <v>2932.7715950029069</v>
      </c>
      <c r="AC20" s="86">
        <f t="shared" si="1"/>
        <v>2951.3246775130756</v>
      </c>
      <c r="AD20" s="86">
        <f t="shared" si="1"/>
        <v>2966.2779081929129</v>
      </c>
      <c r="AE20" s="86">
        <f t="shared" si="1"/>
        <v>2984.0002556653126</v>
      </c>
      <c r="AF20" s="86">
        <f t="shared" si="1"/>
        <v>3013.9067170249873</v>
      </c>
      <c r="AG20" s="86">
        <f t="shared" si="1"/>
        <v>3012.2452469494497</v>
      </c>
      <c r="AH20" s="86">
        <f t="shared" si="1"/>
        <v>3022.2140674026741</v>
      </c>
      <c r="AI20" s="86">
        <f t="shared" si="1"/>
        <v>3035.5058280069743</v>
      </c>
      <c r="AJ20" s="86">
        <f t="shared" si="1"/>
        <v>3047.1361185357368</v>
      </c>
      <c r="AK20" s="86">
        <f t="shared" si="1"/>
        <v>3056.2775268913438</v>
      </c>
      <c r="AL20" s="86">
        <f t="shared" si="1"/>
        <v>3062.6431725740863</v>
      </c>
      <c r="AM20" s="86">
        <f t="shared" si="1"/>
        <v>3085.0730185938423</v>
      </c>
      <c r="AN20" s="86">
        <f t="shared" si="1"/>
        <v>3136.301679256248</v>
      </c>
      <c r="AO20" s="86">
        <f t="shared" si="1"/>
        <v>3187.5303399186537</v>
      </c>
      <c r="AP20" s="86">
        <f t="shared" ref="AP20:BM20" si="2">IF(AP16="","",AP16)</f>
        <v>3219.3751830331225</v>
      </c>
      <c r="AQ20" s="86">
        <f t="shared" si="2"/>
        <v>3195.9527085449336</v>
      </c>
      <c r="AR20" s="86">
        <f t="shared" si="2"/>
        <v>3222.8322700219496</v>
      </c>
      <c r="AS20" s="86">
        <f t="shared" si="2"/>
        <v>3239.3944240633427</v>
      </c>
      <c r="AT20" s="86">
        <f t="shared" si="2"/>
        <v>3265.4594533743875</v>
      </c>
      <c r="AU20" s="86">
        <f t="shared" si="2"/>
        <v>3298.8552721791643</v>
      </c>
      <c r="AV20" s="86">
        <f t="shared" si="2"/>
        <v>3329.5359837640403</v>
      </c>
      <c r="AW20" s="86">
        <f t="shared" si="2"/>
        <v>3353.4289272991655</v>
      </c>
      <c r="AX20" s="86">
        <f t="shared" si="2"/>
        <v>3383.023595996081</v>
      </c>
      <c r="AY20" s="86">
        <f t="shared" si="2"/>
        <v>3421.8496292406589</v>
      </c>
      <c r="AZ20" s="86">
        <f t="shared" si="2"/>
        <v>3482.6680309664312</v>
      </c>
      <c r="BA20" s="86">
        <f t="shared" si="2"/>
        <v>3540.4998147503125</v>
      </c>
      <c r="BB20" s="86">
        <f t="shared" si="2"/>
        <v>3577.6967836629501</v>
      </c>
      <c r="BC20" s="86">
        <f t="shared" si="2"/>
        <v>3605.6623880279258</v>
      </c>
      <c r="BD20" s="86">
        <f t="shared" si="2"/>
        <v>3621.4100099033485</v>
      </c>
      <c r="BE20" s="86">
        <f t="shared" si="2"/>
        <v>3632.2704387829508</v>
      </c>
      <c r="BF20" s="86">
        <f t="shared" si="2"/>
        <v>3632.2704387829508</v>
      </c>
      <c r="BG20" s="86">
        <f t="shared" si="2"/>
        <v>3675.9836650233492</v>
      </c>
      <c r="BH20" s="86">
        <f t="shared" si="2"/>
        <v>3695.5324370066337</v>
      </c>
      <c r="BI20" s="86">
        <f t="shared" si="2"/>
        <v>3704.7638015542948</v>
      </c>
      <c r="BJ20" s="86">
        <f t="shared" si="2"/>
        <v>3722.1404877616587</v>
      </c>
      <c r="BK20" s="86">
        <f t="shared" si="2"/>
        <v>3739.2456632470321</v>
      </c>
      <c r="BL20" s="86">
        <f t="shared" si="2"/>
        <v>3773.4560142177784</v>
      </c>
      <c r="BM20" s="86">
        <f t="shared" si="2"/>
        <v>3814.4541332382769</v>
      </c>
      <c r="BN20" s="86">
        <f t="shared" ref="BN20:CK20" si="3">IF(BN16="","",BN16)</f>
        <v>3841.3336947152916</v>
      </c>
      <c r="BO20" s="86">
        <f t="shared" si="3"/>
        <v>3864.1405953624562</v>
      </c>
      <c r="BP20" s="86">
        <f t="shared" si="3"/>
        <v>3880.4312386818597</v>
      </c>
      <c r="BQ20" s="86">
        <f t="shared" si="3"/>
        <v>3892.9207318934027</v>
      </c>
      <c r="BR20" s="86">
        <f t="shared" si="3"/>
        <v>3900.7945428311141</v>
      </c>
      <c r="BS20" s="86">
        <f t="shared" si="3"/>
        <v>3900.7945428311141</v>
      </c>
      <c r="BT20" s="86">
        <f t="shared" si="3"/>
        <v>3910.2974181007662</v>
      </c>
      <c r="BU20" s="86">
        <f t="shared" si="3"/>
        <v>3905.1387143829552</v>
      </c>
      <c r="BV20" s="86">
        <f t="shared" si="3"/>
        <v>3915.7276325405669</v>
      </c>
      <c r="BW20" s="86">
        <f t="shared" si="3"/>
        <v>3933.6473401919102</v>
      </c>
      <c r="BX20" s="86">
        <f t="shared" si="3"/>
        <v>3970.5727983825582</v>
      </c>
      <c r="BY20" s="86">
        <f t="shared" si="3"/>
        <v>4015.6435782329072</v>
      </c>
      <c r="BZ20" s="86">
        <f t="shared" si="3"/>
        <v>4036.8214145481315</v>
      </c>
      <c r="CA20" s="86">
        <f t="shared" si="3"/>
        <v>4063.4294653031566</v>
      </c>
      <c r="CB20" s="86">
        <f t="shared" si="3"/>
        <v>4076.461979958679</v>
      </c>
      <c r="CC20" s="86">
        <f t="shared" si="3"/>
        <v>4080.8061515105201</v>
      </c>
      <c r="CD20" s="86">
        <f t="shared" si="3"/>
        <v>4091.938091112112</v>
      </c>
      <c r="CE20" s="86">
        <f t="shared" si="3"/>
        <v>4099.5403913278333</v>
      </c>
      <c r="CF20" s="86">
        <f t="shared" si="3"/>
        <v>4112.8444167053449</v>
      </c>
      <c r="CG20" s="86">
        <f t="shared" si="3"/>
        <v>4120.4467169210666</v>
      </c>
      <c r="CH20" s="86" t="e">
        <f t="shared" si="3"/>
        <v>#VALUE!</v>
      </c>
      <c r="CI20" s="86" t="e">
        <f t="shared" si="3"/>
        <v>#VALUE!</v>
      </c>
      <c r="CJ20" s="86" t="e">
        <f t="shared" si="3"/>
        <v>#VALUE!</v>
      </c>
      <c r="CK20" s="86" t="e">
        <f t="shared" si="3"/>
        <v>#VALUE!</v>
      </c>
      <c r="CL20" s="86" t="e">
        <f t="shared" ref="CL20:CW20" si="4">IF(CL16="","",CL16)</f>
        <v>#VALUE!</v>
      </c>
      <c r="CM20" s="86" t="e">
        <f t="shared" si="4"/>
        <v>#VALUE!</v>
      </c>
      <c r="CN20" s="86" t="e">
        <f t="shared" si="4"/>
        <v>#VALUE!</v>
      </c>
      <c r="CO20" s="86" t="e">
        <f t="shared" si="4"/>
        <v>#VALUE!</v>
      </c>
      <c r="CP20" s="86" t="e">
        <f t="shared" si="4"/>
        <v>#VALUE!</v>
      </c>
      <c r="CQ20" s="86" t="e">
        <f t="shared" si="4"/>
        <v>#VALUE!</v>
      </c>
      <c r="CR20" s="86" t="e">
        <f t="shared" si="4"/>
        <v>#VALUE!</v>
      </c>
      <c r="CS20" s="86" t="e">
        <f t="shared" si="4"/>
        <v>#VALUE!</v>
      </c>
      <c r="CT20" s="86" t="e">
        <f t="shared" si="4"/>
        <v>#VALUE!</v>
      </c>
      <c r="CU20" s="86" t="e">
        <f t="shared" si="4"/>
        <v>#VALUE!</v>
      </c>
      <c r="CV20" s="86" t="e">
        <f t="shared" si="4"/>
        <v>#VALUE!</v>
      </c>
      <c r="CW20" s="86" t="e">
        <f t="shared" si="4"/>
        <v>#VALUE!</v>
      </c>
      <c r="CX20" s="86" t="e">
        <f t="shared" ref="CX20:DB20" si="5">IF(CX16="","",CX16)</f>
        <v>#VALUE!</v>
      </c>
      <c r="CY20" s="86" t="e">
        <f t="shared" si="5"/>
        <v>#VALUE!</v>
      </c>
      <c r="CZ20" s="86" t="e">
        <f t="shared" si="5"/>
        <v>#VALUE!</v>
      </c>
      <c r="DA20" s="86" t="e">
        <f t="shared" si="5"/>
        <v>#VALUE!</v>
      </c>
      <c r="DB20" s="86">
        <f t="shared" si="5"/>
        <v>0</v>
      </c>
      <c r="DC20" s="139">
        <v>19</v>
      </c>
    </row>
    <row r="21" spans="1:107" ht="16.2" thickBot="1" x14ac:dyDescent="0.3">
      <c r="A21" s="87" t="s">
        <v>112</v>
      </c>
      <c r="B21" s="95" t="s">
        <v>5</v>
      </c>
      <c r="C21" s="89">
        <f t="shared" ref="C21:Q21" si="6">IF(C16="","",C13)</f>
        <v>7880.0712032851097</v>
      </c>
      <c r="D21" s="89">
        <f t="shared" si="6"/>
        <v>7880.0712032851097</v>
      </c>
      <c r="E21" s="89">
        <f t="shared" si="6"/>
        <v>7883.0332248605955</v>
      </c>
      <c r="F21" s="89">
        <f t="shared" si="6"/>
        <v>5278.2908132364246</v>
      </c>
      <c r="G21" s="89">
        <f t="shared" si="6"/>
        <v>5285.5417813088043</v>
      </c>
      <c r="H21" s="89">
        <f t="shared" si="6"/>
        <v>5285.5417813088043</v>
      </c>
      <c r="I21" s="89">
        <f t="shared" si="6"/>
        <v>5294.0812604763496</v>
      </c>
      <c r="J21" s="89">
        <f t="shared" si="6"/>
        <v>5292.1778350407158</v>
      </c>
      <c r="K21" s="89">
        <f t="shared" si="6"/>
        <v>5298.3981078373945</v>
      </c>
      <c r="L21" s="89">
        <f t="shared" si="6"/>
        <v>5303.7101173338224</v>
      </c>
      <c r="M21" s="89">
        <f t="shared" si="6"/>
        <v>5307.9351880467939</v>
      </c>
      <c r="N21" s="89">
        <f t="shared" si="6"/>
        <v>5032.2291856765778</v>
      </c>
      <c r="O21" s="89">
        <f t="shared" si="6"/>
        <v>5032.2291856765778</v>
      </c>
      <c r="P21" s="89">
        <f t="shared" si="6"/>
        <v>4524.6724287091838</v>
      </c>
      <c r="Q21" s="89">
        <f t="shared" si="6"/>
        <v>4526.2796244991096</v>
      </c>
      <c r="R21" s="89">
        <f>'2 Cargos Fijo y Variable'!S44</f>
        <v>4533.0917254737014</v>
      </c>
      <c r="S21" s="89">
        <f>'2 Cargos Fijo y Variable'!T44</f>
        <v>4427.6236402838394</v>
      </c>
      <c r="T21" s="89">
        <f>'2 Cargos Fijo y Variable'!U44</f>
        <v>4426.3148606006926</v>
      </c>
      <c r="U21" s="89">
        <f>'2 Cargos Fijo y Variable'!V44</f>
        <v>4423.9102046743456</v>
      </c>
      <c r="V21" s="89">
        <f>'2 Cargos Fijo y Variable'!W44</f>
        <v>4444.7025826363142</v>
      </c>
      <c r="W21" s="89">
        <f>'2 Cargos Fijo y Variable'!X44</f>
        <v>4465.5926847747041</v>
      </c>
      <c r="X21" s="89">
        <f>'2 Cargos Fijo y Variable'!Y44</f>
        <v>4486.5809703931445</v>
      </c>
      <c r="Y21" s="89">
        <f>'2 Cargos Fijo y Variable'!Z44</f>
        <v>4507.6679009539921</v>
      </c>
      <c r="Z21" s="89">
        <f>'2 Cargos Fijo y Variable'!AA44</f>
        <v>4528.8539400884756</v>
      </c>
      <c r="AA21" s="89">
        <f>'2 Cargos Fijo y Variable'!AB44</f>
        <v>4550.1395536068912</v>
      </c>
      <c r="AB21" s="89">
        <f>'2 Cargos Fijo y Variable'!AC44</f>
        <v>4571.5252095088435</v>
      </c>
      <c r="AC21" s="89">
        <f>'2 Cargos Fijo y Variable'!AD44</f>
        <v>4593.0113779935346</v>
      </c>
      <c r="AD21" s="89">
        <f>'2 Cargos Fijo y Variable'!AE44</f>
        <v>4614.5985314701038</v>
      </c>
      <c r="AE21" s="89">
        <f>'2 Cargos Fijo y Variable'!AF44</f>
        <v>4636.287144568013</v>
      </c>
      <c r="AF21" s="89">
        <f>'2 Cargos Fijo y Variable'!AG44</f>
        <v>4658.0776941474824</v>
      </c>
      <c r="AG21" s="89">
        <f>'2 Cargos Fijo y Variable'!AH44</f>
        <v>4679.9706593099754</v>
      </c>
      <c r="AH21" s="89">
        <f>'2 Cargos Fijo y Variable'!AI44</f>
        <v>4701.9665214087318</v>
      </c>
      <c r="AI21" s="89">
        <f>'2 Cargos Fijo y Variable'!AJ44</f>
        <v>4724.0657640593527</v>
      </c>
      <c r="AJ21" s="89">
        <f>'2 Cargos Fijo y Variable'!AK44</f>
        <v>4759.4962572897985</v>
      </c>
      <c r="AK21" s="89">
        <f>'2 Cargos Fijo y Variable'!AL44</f>
        <v>4795.1924792194723</v>
      </c>
      <c r="AL21" s="89">
        <f>'2 Cargos Fijo y Variable'!AM44</f>
        <v>4831.1564228136185</v>
      </c>
      <c r="AM21" s="89">
        <f>'2 Cargos Fijo y Variable'!AN44</f>
        <v>4867.3900959847206</v>
      </c>
      <c r="AN21" s="89">
        <f>'2 Cargos Fijo y Variable'!AO44</f>
        <v>4903.8955217046059</v>
      </c>
      <c r="AO21" s="89">
        <f>'2 Cargos Fijo y Variable'!AP44</f>
        <v>4940.6747381173909</v>
      </c>
      <c r="AP21" s="89">
        <f>'2 Cargos Fijo y Variable'!AQ44</f>
        <v>4986.1289457080711</v>
      </c>
      <c r="AQ21" s="89">
        <f>'2 Cargos Fijo y Variable'!AR44</f>
        <v>5032.0013320085855</v>
      </c>
      <c r="AR21" s="89">
        <f>'2 Cargos Fijo y Variable'!AS44</f>
        <v>5078.295744263065</v>
      </c>
      <c r="AS21" s="89">
        <f>'2 Cargos Fijo y Variable'!AT44</f>
        <v>5125.016065110286</v>
      </c>
      <c r="AT21" s="89">
        <f>'2 Cargos Fijo y Variable'!AU44</f>
        <v>5172.1662129093011</v>
      </c>
      <c r="AU21" s="89">
        <f>'2 Cargos Fijo y Variable'!AV44</f>
        <v>5219.7501420680674</v>
      </c>
      <c r="AV21" s="89">
        <f>'2 Cargos Fijo y Variable'!AW44</f>
        <v>5267.7718433750942</v>
      </c>
      <c r="AW21" s="89">
        <f>'2 Cargos Fijo y Variable'!AX44</f>
        <v>5316.2353443341453</v>
      </c>
      <c r="AX21" s="89">
        <f>'2 Cargos Fijo y Variable'!AY44</f>
        <v>5374.7139331218204</v>
      </c>
      <c r="AY21" s="89">
        <f>'2 Cargos Fijo y Variable'!AZ44</f>
        <v>5433.8357863861602</v>
      </c>
      <c r="AZ21" s="89">
        <f>'2 Cargos Fijo y Variable'!BA44</f>
        <v>5493.6079800364078</v>
      </c>
      <c r="BA21" s="89">
        <f>'2 Cargos Fijo y Variable'!BB44</f>
        <v>5554.0376678168077</v>
      </c>
      <c r="BB21" s="89">
        <f>'2 Cargos Fijo y Variable'!BC44</f>
        <v>6605.1348143607229</v>
      </c>
      <c r="BC21" s="89">
        <f>'2 Cargos Fijo y Variable'!BD44</f>
        <v>6665.9020546528418</v>
      </c>
      <c r="BD21" s="89">
        <f>'2 Cargos Fijo y Variable'!BE44</f>
        <v>6227.2283535556489</v>
      </c>
      <c r="BE21" s="89">
        <f>'2 Cargos Fijo y Variable'!BF44</f>
        <v>6284.5188544083612</v>
      </c>
      <c r="BF21" s="89">
        <f>'2 Cargos Fijo y Variable'!BG44</f>
        <v>6342.3364278689187</v>
      </c>
      <c r="BG21" s="89">
        <f>'2 Cargos Fijo y Variable'!BH44</f>
        <v>6400.6859230053133</v>
      </c>
      <c r="BH21" s="89">
        <f>'2 Cargos Fijo y Variable'!BI44</f>
        <v>6459.5722334969623</v>
      </c>
      <c r="BI21" s="89">
        <f>'2 Cargos Fijo y Variable'!BJ44</f>
        <v>6519.0002980451354</v>
      </c>
      <c r="BJ21" s="89">
        <f>'2 Cargos Fijo y Variable'!BK44</f>
        <v>6578.975100787151</v>
      </c>
      <c r="BK21" s="89">
        <f>'2 Cargos Fijo y Variable'!BL44</f>
        <v>6639.5016717143935</v>
      </c>
      <c r="BL21" s="89">
        <f>'2 Cargos Fijo y Variable'!BM44</f>
        <v>6772.2917051486811</v>
      </c>
      <c r="BM21" s="89">
        <f>'2 Cargos Fijo y Variable'!BN44</f>
        <v>6907.7375392516551</v>
      </c>
      <c r="BN21" s="89">
        <f>'2 Cargos Fijo y Variable'!BO44</f>
        <v>7101.1541903507014</v>
      </c>
      <c r="BO21" s="89">
        <f>'2 Cargos Fijo y Variable'!BP44</f>
        <v>7299.9865076805208</v>
      </c>
      <c r="BP21" s="89">
        <f>'2 Cargos Fijo y Variable'!BQ44</f>
        <v>7445.9862378341313</v>
      </c>
      <c r="BQ21" s="89">
        <f>'2 Cargos Fijo y Variable'!BR44</f>
        <v>7594.9059625908139</v>
      </c>
      <c r="BR21" s="89">
        <f>'2 Cargos Fijo y Variable'!BS44</f>
        <v>7746.8040818426307</v>
      </c>
      <c r="BS21" s="89">
        <f>'2 Cargos Fijo y Variable'!BT44</f>
        <v>7901.7401634794833</v>
      </c>
      <c r="BT21" s="89">
        <f>'2 Cargos Fijo y Variable'!BU44</f>
        <v>8059.7749667490734</v>
      </c>
      <c r="BU21" s="89">
        <f>'2 Cargos Fijo y Variable'!BV44</f>
        <v>8220.9704660840544</v>
      </c>
      <c r="BV21" s="89">
        <f>'2 Cargos Fijo y Variable'!BW44</f>
        <v>8385.3898754057354</v>
      </c>
      <c r="BW21" s="89">
        <f>'2 Cargos Fijo y Variable'!BX44</f>
        <v>8553.0976729138511</v>
      </c>
      <c r="BX21" s="89">
        <f>'2 Cargos Fijo y Variable'!BY44</f>
        <v>8664.287942661731</v>
      </c>
      <c r="BY21" s="89">
        <f>'2 Cargos Fijo y Variable'!BZ44</f>
        <v>8743.9993917342199</v>
      </c>
      <c r="BZ21" s="89">
        <f>'2 Cargos Fijo y Variable'!CA44</f>
        <v>8824.4441861381747</v>
      </c>
      <c r="CA21" s="89">
        <f>'2 Cargos Fijo y Variable'!CB44</f>
        <v>8905.6290726506468</v>
      </c>
      <c r="CB21" s="89">
        <f>'2 Cargos Fijo y Variable'!CC44</f>
        <v>8923.4403307959474</v>
      </c>
      <c r="CC21" s="89">
        <f>'2 Cargos Fijo y Variable'!CD44</f>
        <v>8941.2872114575384</v>
      </c>
      <c r="CD21" s="89">
        <f>'2 Cargos Fijo y Variable'!CE44</f>
        <v>8985.9936475148261</v>
      </c>
      <c r="CE21" s="89">
        <f>'2 Cargos Fijo y Variable'!CF44</f>
        <v>9030.9236157523992</v>
      </c>
      <c r="CF21" s="89">
        <f>'2 Cargos Fijo y Variable'!CG44</f>
        <v>9114.0081130173221</v>
      </c>
      <c r="CG21" s="89">
        <f>'2 Cargos Fijo y Variable'!CH44</f>
        <v>9197.8569876570818</v>
      </c>
      <c r="CH21" s="89" t="e">
        <f>'2 Cargos Fijo y Variable'!CI44</f>
        <v>#VALUE!</v>
      </c>
      <c r="CI21" s="89" t="e">
        <f>'2 Cargos Fijo y Variable'!CJ44</f>
        <v>#VALUE!</v>
      </c>
      <c r="CJ21" s="89" t="e">
        <f>'2 Cargos Fijo y Variable'!CK44</f>
        <v>#VALUE!</v>
      </c>
      <c r="CK21" s="89" t="e">
        <f>'2 Cargos Fijo y Variable'!CL44</f>
        <v>#VALUE!</v>
      </c>
      <c r="CL21" s="89" t="e">
        <f>'2 Cargos Fijo y Variable'!CM44</f>
        <v>#VALUE!</v>
      </c>
      <c r="CM21" s="89" t="e">
        <f>'2 Cargos Fijo y Variable'!CN44</f>
        <v>#VALUE!</v>
      </c>
      <c r="CN21" s="89" t="e">
        <f>'2 Cargos Fijo y Variable'!CO44</f>
        <v>#VALUE!</v>
      </c>
      <c r="CO21" s="89" t="e">
        <f>'2 Cargos Fijo y Variable'!CP44</f>
        <v>#VALUE!</v>
      </c>
      <c r="CP21" s="89" t="e">
        <f>'2 Cargos Fijo y Variable'!CQ44</f>
        <v>#VALUE!</v>
      </c>
      <c r="CQ21" s="89" t="e">
        <f>'2 Cargos Fijo y Variable'!CR44</f>
        <v>#VALUE!</v>
      </c>
      <c r="CR21" s="89" t="e">
        <f>'2 Cargos Fijo y Variable'!CS44</f>
        <v>#VALUE!</v>
      </c>
      <c r="CS21" s="89" t="e">
        <f>'2 Cargos Fijo y Variable'!CT44</f>
        <v>#VALUE!</v>
      </c>
      <c r="CT21" s="89" t="e">
        <f>'2 Cargos Fijo y Variable'!CU44</f>
        <v>#VALUE!</v>
      </c>
      <c r="CU21" s="89" t="e">
        <f>'2 Cargos Fijo y Variable'!CV44</f>
        <v>#VALUE!</v>
      </c>
      <c r="CV21" s="89" t="e">
        <f>'2 Cargos Fijo y Variable'!CW44</f>
        <v>#VALUE!</v>
      </c>
      <c r="CW21" s="89" t="e">
        <f>'2 Cargos Fijo y Variable'!CX44</f>
        <v>#VALUE!</v>
      </c>
      <c r="CX21" s="89" t="e">
        <f>'2 Cargos Fijo y Variable'!CY44</f>
        <v>#VALUE!</v>
      </c>
      <c r="CY21" s="89" t="e">
        <f>'2 Cargos Fijo y Variable'!CZ44</f>
        <v>#VALUE!</v>
      </c>
      <c r="CZ21" s="89" t="e">
        <f>'2 Cargos Fijo y Variable'!DA44</f>
        <v>#VALUE!</v>
      </c>
      <c r="DA21" s="89" t="e">
        <f>'2 Cargos Fijo y Variable'!DB44</f>
        <v>#VALUE!</v>
      </c>
      <c r="DB21" s="89">
        <f>'2 Cargos Fijo y Variable'!DC44</f>
        <v>0</v>
      </c>
      <c r="DC21" s="139">
        <v>20</v>
      </c>
    </row>
    <row r="22" spans="1:107" ht="13.8" thickBot="1" x14ac:dyDescent="0.3">
      <c r="A22" s="90"/>
      <c r="B22" s="96"/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/>
      <c r="AG22" s="59"/>
      <c r="AH22" s="59"/>
      <c r="AI22" s="59"/>
      <c r="AJ22" s="59"/>
      <c r="AK22" s="59"/>
      <c r="AL22" s="59"/>
      <c r="AM22" s="59"/>
      <c r="AN22" s="59"/>
      <c r="AO22" s="59"/>
      <c r="AP22" s="59"/>
      <c r="AQ22" s="59"/>
      <c r="AR22" s="59"/>
      <c r="AS22" s="59"/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9"/>
      <c r="BE22" s="59"/>
      <c r="BF22" s="59"/>
      <c r="BG22" s="59"/>
      <c r="BH22" s="59"/>
      <c r="BI22" s="59"/>
      <c r="BJ22" s="59"/>
      <c r="BK22" s="59"/>
      <c r="BL22" s="59"/>
      <c r="BM22" s="59"/>
      <c r="BN22" s="59"/>
      <c r="BO22" s="59"/>
      <c r="BP22" s="59"/>
      <c r="BQ22" s="59"/>
      <c r="BR22" s="59"/>
      <c r="BS22" s="59"/>
      <c r="BT22" s="59"/>
      <c r="BU22" s="59"/>
      <c r="BV22" s="59"/>
      <c r="BW22" s="59"/>
      <c r="BX22" s="59"/>
      <c r="BY22" s="59"/>
      <c r="BZ22" s="59"/>
      <c r="CA22" s="59"/>
      <c r="CB22" s="59"/>
      <c r="CC22" s="59"/>
      <c r="CD22" s="59"/>
      <c r="CE22" s="59"/>
      <c r="CF22" s="59"/>
      <c r="CG22" s="59"/>
      <c r="CH22" s="59"/>
      <c r="CI22" s="59"/>
      <c r="CJ22" s="59"/>
      <c r="CK22" s="59"/>
      <c r="CL22" s="59"/>
      <c r="CM22" s="59"/>
      <c r="CN22" s="59"/>
      <c r="CO22" s="59"/>
      <c r="CP22" s="59"/>
      <c r="CQ22" s="59"/>
      <c r="CR22" s="59"/>
      <c r="CS22" s="59"/>
      <c r="CT22" s="59"/>
      <c r="CU22" s="59"/>
      <c r="CV22" s="59"/>
      <c r="CW22" s="59"/>
      <c r="CX22" s="59"/>
      <c r="CY22" s="59"/>
      <c r="CZ22" s="59"/>
      <c r="DA22" s="59"/>
      <c r="DB22" s="59"/>
      <c r="DC22" s="139">
        <v>21</v>
      </c>
    </row>
    <row r="23" spans="1:107" ht="15.6" x14ac:dyDescent="0.25">
      <c r="A23" s="91" t="s">
        <v>111</v>
      </c>
      <c r="B23" s="92" t="s">
        <v>5</v>
      </c>
      <c r="C23" s="93">
        <f>'3 Subsidios'!D20</f>
        <v>4909.281172953818</v>
      </c>
      <c r="D23" s="93">
        <f>'3 Subsidios'!E20</f>
        <v>4938.7368599915408</v>
      </c>
      <c r="E23" s="93">
        <f>'3 Subsidios'!F20</f>
        <v>5620.0048773222106</v>
      </c>
      <c r="F23" s="93">
        <f>'3 Subsidios'!G20</f>
        <v>5644.4445111038058</v>
      </c>
      <c r="G23" s="93">
        <f>'3 Subsidios'!H20</f>
        <v>5672.2168222192549</v>
      </c>
      <c r="H23" s="93">
        <f>'3 Subsidios'!I20</f>
        <v>5689.9911013331421</v>
      </c>
      <c r="I23" s="93">
        <f>'3 Subsidios'!J20</f>
        <v>5704.9881493354842</v>
      </c>
      <c r="J23" s="93">
        <f>'3 Subsidios'!K20</f>
        <v>5717.7634124485912</v>
      </c>
      <c r="K23" s="93">
        <f>'3 Subsidios'!L20</f>
        <v>5722.7624284493722</v>
      </c>
      <c r="L23" s="93">
        <f>'3 Subsidios'!M20</f>
        <v>3431.27</v>
      </c>
      <c r="M23" s="93">
        <f>'3 Subsidios'!N20</f>
        <v>3436.9190015494864</v>
      </c>
      <c r="N23" s="93">
        <f>'3 Subsidios'!O20</f>
        <v>3440.5742378462132</v>
      </c>
      <c r="O23" s="93">
        <f>'3 Subsidios'!P20</f>
        <v>3440.5742378462132</v>
      </c>
      <c r="P23" s="93">
        <f>'3 Subsidios'!Q20</f>
        <v>3463.8348324617464</v>
      </c>
      <c r="Q23" s="93">
        <f>'3 Subsidios'!R20</f>
        <v>3487.09542707728</v>
      </c>
      <c r="R23" s="93">
        <f>'3 Subsidios'!S20</f>
        <v>3506.7007853960868</v>
      </c>
      <c r="S23" s="93">
        <f>'3 Subsidios'!T20</f>
        <v>3512.3497869455737</v>
      </c>
      <c r="T23" s="93">
        <f>'3 Subsidios'!U20</f>
        <v>3501.0517838466003</v>
      </c>
      <c r="U23" s="93">
        <f>'3 Subsidios'!V20</f>
        <v>3488.0923097036602</v>
      </c>
      <c r="V23" s="93">
        <f>'3 Subsidios'!W20</f>
        <v>3488.0923097036602</v>
      </c>
      <c r="W23" s="93">
        <f>'3 Subsidios'!X20</f>
        <v>3487.7600154948668</v>
      </c>
      <c r="X23" s="93">
        <f>'3 Subsidios'!Y20</f>
        <v>3498.7257243850472</v>
      </c>
      <c r="Y23" s="93">
        <f>'3 Subsidios'!Z20</f>
        <v>3496.7319591322871</v>
      </c>
      <c r="Z23" s="93">
        <f>'3 Subsidios'!AA20</f>
        <v>3491.747546000387</v>
      </c>
      <c r="AA23" s="93">
        <f>'3 Subsidios'!AB20</f>
        <v>3505.039314352121</v>
      </c>
      <c r="AB23" s="93">
        <f>'3 Subsidios'!AC20</f>
        <v>3519.3279653302343</v>
      </c>
      <c r="AC23" s="93">
        <f>'3 Subsidios'!AD20</f>
        <v>3541.5916773193876</v>
      </c>
      <c r="AD23" s="93">
        <f>'3 Subsidios'!AE20</f>
        <v>3559.5355645942282</v>
      </c>
      <c r="AE23" s="93">
        <f>'3 Subsidios'!AF20</f>
        <v>3580.8023939570016</v>
      </c>
      <c r="AF23" s="93">
        <f>'3 Subsidios'!AG20</f>
        <v>3616.6901685066819</v>
      </c>
      <c r="AG23" s="93">
        <f>'3 Subsidios'!AH20</f>
        <v>3614.6964032539217</v>
      </c>
      <c r="AH23" s="93">
        <f>'3 Subsidios'!AI20</f>
        <v>3626.658994770482</v>
      </c>
      <c r="AI23" s="93">
        <f>'3 Subsidios'!AJ20</f>
        <v>3642.6091167925624</v>
      </c>
      <c r="AJ23" s="93">
        <f>'3 Subsidios'!AK20</f>
        <v>3656.5654735618828</v>
      </c>
      <c r="AK23" s="93">
        <f>'3 Subsidios'!AL20</f>
        <v>3667.5351699825683</v>
      </c>
      <c r="AL23" s="93">
        <f>'3 Subsidios'!AM20</f>
        <v>3675.1739492543093</v>
      </c>
      <c r="AM23" s="93">
        <f>'3 Subsidios'!AN20</f>
        <v>3702.0897801665697</v>
      </c>
      <c r="AN23" s="93">
        <f>'3 Subsidios'!AO20</f>
        <v>3763.5642087933375</v>
      </c>
      <c r="AO23" s="93">
        <f>'3 Subsidios'!AP20</f>
        <v>3825.0386374201048</v>
      </c>
      <c r="AP23" s="93">
        <f>'3 Subsidios'!AQ20</f>
        <v>3863.2524714313386</v>
      </c>
      <c r="AQ23" s="93">
        <f>'3 Subsidios'!AR20</f>
        <v>3820.3579902384708</v>
      </c>
      <c r="AR23" s="93">
        <f>'3 Subsidios'!AS20</f>
        <v>3852.4891125758777</v>
      </c>
      <c r="AS23" s="93">
        <f>'3 Subsidios'!AT20</f>
        <v>3872.2870768443804</v>
      </c>
      <c r="AT23" s="93">
        <f>'3 Subsidios'!AU20</f>
        <v>3903.444528807926</v>
      </c>
      <c r="AU23" s="93">
        <f>'3 Subsidios'!AV20</f>
        <v>3971.1110191062062</v>
      </c>
      <c r="AV23" s="93">
        <f>'3 Subsidios'!AW20</f>
        <v>3980.0399315516424</v>
      </c>
      <c r="AW23" s="93">
        <f>'3 Subsidios'!AX20</f>
        <v>4008.6009291848927</v>
      </c>
      <c r="AX23" s="93">
        <f>'3 Subsidios'!AY20</f>
        <v>4043.977619435168</v>
      </c>
      <c r="AY23" s="93">
        <f>'3 Subsidios'!AZ20</f>
        <v>4090.3892405891993</v>
      </c>
      <c r="AZ23" s="93">
        <f>'3 Subsidios'!BA20</f>
        <v>4163.0899618374715</v>
      </c>
      <c r="BA23" s="93">
        <f>'3 Subsidios'!BB20</f>
        <v>4232.2205583815876</v>
      </c>
      <c r="BB23" s="93">
        <f>'3 Subsidios'!BC20</f>
        <v>4276.6848387878972</v>
      </c>
      <c r="BC23" s="93">
        <f>'3 Subsidios'!BD20</f>
        <v>4310.1141882904512</v>
      </c>
      <c r="BD23" s="93">
        <f>'3 Subsidios'!BE20</f>
        <v>4328.9384821850927</v>
      </c>
      <c r="BE23" s="93">
        <f>'3 Subsidios'!BF20</f>
        <v>4341.9207538365699</v>
      </c>
      <c r="BF23" s="93">
        <f>'3 Subsidios'!BG20</f>
        <v>4341.9207538365699</v>
      </c>
      <c r="BG23" s="93">
        <f>'3 Subsidios'!BH20</f>
        <v>4394.1743972337654</v>
      </c>
      <c r="BH23" s="93">
        <f>'3 Subsidios'!BI20</f>
        <v>4417.5424862064256</v>
      </c>
      <c r="BI23" s="93">
        <f>'3 Subsidios'!BJ20</f>
        <v>4428.5774171101802</v>
      </c>
      <c r="BJ23" s="93">
        <f>'3 Subsidios'!BK20</f>
        <v>4449.3490517525452</v>
      </c>
      <c r="BK23" s="93">
        <f>'3 Subsidios'!BL20</f>
        <v>4469.7961296036219</v>
      </c>
      <c r="BL23" s="93">
        <f>'3 Subsidios'!BM20</f>
        <v>4510.6902853057754</v>
      </c>
      <c r="BM23" s="93">
        <f>'3 Subsidios'!BN20</f>
        <v>4559.6983607901029</v>
      </c>
      <c r="BN23" s="93">
        <f>'3 Subsidios'!BO20</f>
        <v>4591.8294831275089</v>
      </c>
      <c r="BO23" s="93">
        <f>'3 Subsidios'!BP20</f>
        <v>4619.0922535956115</v>
      </c>
      <c r="BP23" s="93">
        <f>'3 Subsidios'!BQ20</f>
        <v>4638.5656610728274</v>
      </c>
      <c r="BQ23" s="93">
        <f>'3 Subsidios'!BR20</f>
        <v>4653.4952734720264</v>
      </c>
      <c r="BR23" s="93">
        <f>'3 Subsidios'!BS20</f>
        <v>4662.9074204193466</v>
      </c>
      <c r="BS23" s="93">
        <f>'3 Subsidios'!BT20</f>
        <v>4662.9074204193466</v>
      </c>
      <c r="BT23" s="93">
        <f>'3 Subsidios'!BU20</f>
        <v>4674.2669081143904</v>
      </c>
      <c r="BU23" s="93">
        <f>'3 Subsidios'!BV20</f>
        <v>4668.100329079939</v>
      </c>
      <c r="BV23" s="93">
        <f>'3 Subsidios'!BW20</f>
        <v>4693.917512558517</v>
      </c>
      <c r="BW23" s="93">
        <f>'3 Subsidios'!BX20</f>
        <v>4754.2779007649506</v>
      </c>
      <c r="BX23" s="93">
        <f>'3 Subsidios'!BY20</f>
        <v>4824.3087450345001</v>
      </c>
      <c r="BY23" s="93">
        <f>'3 Subsidios'!BZ20</f>
        <v>4879.0704553514943</v>
      </c>
      <c r="BZ23" s="93">
        <f>'3 Subsidios'!CA20</f>
        <v>4904.8018614040584</v>
      </c>
      <c r="CA23" s="93">
        <f>'3 Subsidios'!CB20</f>
        <v>4938.6545400836094</v>
      </c>
      <c r="CB23" s="93">
        <f>'3 Subsidios'!CC20</f>
        <v>4954.4941376998067</v>
      </c>
      <c r="CC23" s="93">
        <f>'3 Subsidios'!CD20</f>
        <v>4959.7740035718734</v>
      </c>
      <c r="CD23" s="93">
        <f>'3 Subsidios'!CE20</f>
        <v>4973.3036598690414</v>
      </c>
      <c r="CE23" s="93">
        <f>'3 Subsidios'!CF20</f>
        <v>5012.0894501352514</v>
      </c>
      <c r="CF23" s="93">
        <f>'3 Subsidios'!CG20</f>
        <v>5028.3549235478358</v>
      </c>
      <c r="CG23" s="93">
        <f>'3 Subsidios'!CH20</f>
        <v>5090.1685612190477</v>
      </c>
      <c r="CH23" s="93" t="e">
        <f>'3 Subsidios'!CI20</f>
        <v>#VALUE!</v>
      </c>
      <c r="CI23" s="93" t="e">
        <f>'3 Subsidios'!CJ20</f>
        <v>#VALUE!</v>
      </c>
      <c r="CJ23" s="93" t="e">
        <f>'3 Subsidios'!CK20</f>
        <v>#VALUE!</v>
      </c>
      <c r="CK23" s="93" t="e">
        <f>'3 Subsidios'!CL20</f>
        <v>#VALUE!</v>
      </c>
      <c r="CL23" s="93" t="e">
        <f>'3 Subsidios'!CM20</f>
        <v>#VALUE!</v>
      </c>
      <c r="CM23" s="93" t="e">
        <f>'3 Subsidios'!CN20</f>
        <v>#VALUE!</v>
      </c>
      <c r="CN23" s="93" t="e">
        <f>'3 Subsidios'!CO20</f>
        <v>#VALUE!</v>
      </c>
      <c r="CO23" s="93" t="e">
        <f>'3 Subsidios'!CP20</f>
        <v>#VALUE!</v>
      </c>
      <c r="CP23" s="93" t="e">
        <f>'3 Subsidios'!CQ20</f>
        <v>#VALUE!</v>
      </c>
      <c r="CQ23" s="93" t="e">
        <f>'3 Subsidios'!CR20</f>
        <v>#VALUE!</v>
      </c>
      <c r="CR23" s="93" t="e">
        <f>'3 Subsidios'!CS20</f>
        <v>#VALUE!</v>
      </c>
      <c r="CS23" s="93" t="e">
        <f>'3 Subsidios'!CT20</f>
        <v>#VALUE!</v>
      </c>
      <c r="CT23" s="93" t="e">
        <f>'3 Subsidios'!CU20</f>
        <v>#VALUE!</v>
      </c>
      <c r="CU23" s="93" t="e">
        <f>'3 Subsidios'!CV20</f>
        <v>#VALUE!</v>
      </c>
      <c r="CV23" s="93" t="e">
        <f>'3 Subsidios'!CW20</f>
        <v>#VALUE!</v>
      </c>
      <c r="CW23" s="93" t="e">
        <f>'3 Subsidios'!CX20</f>
        <v>#VALUE!</v>
      </c>
      <c r="CX23" s="93" t="e">
        <f>'3 Subsidios'!CY20</f>
        <v>#VALUE!</v>
      </c>
      <c r="CY23" s="93" t="e">
        <f>'3 Subsidios'!CZ20</f>
        <v>#VALUE!</v>
      </c>
      <c r="CZ23" s="93" t="e">
        <f>'3 Subsidios'!DA20</f>
        <v>#VALUE!</v>
      </c>
      <c r="DA23" s="93" t="e">
        <f>'3 Subsidios'!DB20</f>
        <v>#VALUE!</v>
      </c>
      <c r="DB23" s="93">
        <f>'3 Subsidios'!DC20</f>
        <v>0</v>
      </c>
      <c r="DC23" s="139">
        <v>22</v>
      </c>
    </row>
    <row r="24" spans="1:107" ht="15.6" x14ac:dyDescent="0.25">
      <c r="A24" s="107" t="s">
        <v>69</v>
      </c>
      <c r="B24" s="8" t="s">
        <v>5</v>
      </c>
      <c r="C24" s="59">
        <f>'3 Subsidios'!D13</f>
        <v>8182.1352882563633</v>
      </c>
      <c r="D24" s="59">
        <f>'3 Subsidios'!E13</f>
        <v>8182.1352882563633</v>
      </c>
      <c r="E24" s="59">
        <f>'3 Subsidios'!F13</f>
        <v>11240.009754644421</v>
      </c>
      <c r="F24" s="59">
        <f>'3 Subsidios'!G13</f>
        <v>8649.8657782159898</v>
      </c>
      <c r="G24" s="59">
        <f>'3 Subsidios'!H13</f>
        <v>8673.7058771926186</v>
      </c>
      <c r="H24" s="59">
        <f>'3 Subsidios'!I13</f>
        <v>8673.7058771926186</v>
      </c>
      <c r="I24" s="59">
        <f>'3 Subsidios'!J13</f>
        <v>8701.8205308271772</v>
      </c>
      <c r="J24" s="59">
        <f>'3 Subsidios'!K13</f>
        <v>8707.5481056074987</v>
      </c>
      <c r="K24" s="59">
        <f>'3 Subsidios'!L13</f>
        <v>5946.271813620664</v>
      </c>
      <c r="L24" s="59">
        <f>'3 Subsidios'!M13</f>
        <v>5953.0301101434934</v>
      </c>
      <c r="M24" s="59">
        <f>'3 Subsidios'!N13</f>
        <v>6072.2653564308048</v>
      </c>
      <c r="N24" s="59">
        <f>'3 Subsidios'!O13</f>
        <v>5674.0432570035027</v>
      </c>
      <c r="O24" s="59">
        <f>'3 Subsidios'!P13</f>
        <v>5923.5388470576445</v>
      </c>
      <c r="P24" s="59">
        <f>'3 Subsidios'!Q13</f>
        <v>5338.6202897276416</v>
      </c>
      <c r="Q24" s="59">
        <f>'3 Subsidios'!R13</f>
        <v>5182.2382064465492</v>
      </c>
      <c r="R24" s="59">
        <f>'3 Subsidios'!S13</f>
        <v>5306.8074256455629</v>
      </c>
      <c r="S24" s="59">
        <f>'3 Subsidios'!T13</f>
        <v>4987.2764397070687</v>
      </c>
      <c r="T24" s="59">
        <f>'3 Subsidios'!U13</f>
        <v>5138.1417190988814</v>
      </c>
      <c r="U24" s="59">
        <f>'3 Subsidios'!V13</f>
        <v>5051.5390987578894</v>
      </c>
      <c r="V24" s="59">
        <f>'3 Subsidios'!W13</f>
        <v>5085.9948026251222</v>
      </c>
      <c r="W24" s="59">
        <f>'3 Subsidios'!X13</f>
        <v>5156.0121995521313</v>
      </c>
      <c r="X24" s="59">
        <f>'3 Subsidios'!Y13</f>
        <v>5116.0067640820344</v>
      </c>
      <c r="Y24" s="59">
        <f>'3 Subsidios'!Z13</f>
        <v>5170.7974031336425</v>
      </c>
      <c r="Z24" s="59">
        <f>'3 Subsidios'!AA13</f>
        <v>5160.1639231606678</v>
      </c>
      <c r="AA24" s="59">
        <f>'3 Subsidios'!AB13</f>
        <v>5238.2436446142256</v>
      </c>
      <c r="AB24" s="59">
        <f>'3 Subsidios'!AC13</f>
        <v>5190.1625919661628</v>
      </c>
      <c r="AC24" s="59">
        <f>'3 Subsidios'!AD13</f>
        <v>5242.1777709712997</v>
      </c>
      <c r="AD24" s="59">
        <f>'3 Subsidios'!AE13</f>
        <v>5287.3802240889263</v>
      </c>
      <c r="AE24" s="59">
        <f>'3 Subsidios'!AF13</f>
        <v>5338.7116309702524</v>
      </c>
      <c r="AF24" s="59">
        <f>'3 Subsidios'!AG13</f>
        <v>5298.8575155400604</v>
      </c>
      <c r="AG24" s="59">
        <f>'3 Subsidios'!AH13</f>
        <v>5511.0039861488031</v>
      </c>
      <c r="AH24" s="59">
        <f>'3 Subsidios'!AI13</f>
        <v>5857.020872221703</v>
      </c>
      <c r="AI24" s="59">
        <f>'3 Subsidios'!AJ13</f>
        <v>6264.3685012331516</v>
      </c>
      <c r="AJ24" s="59">
        <f>'3 Subsidios'!AK13</f>
        <v>6561.1213751074329</v>
      </c>
      <c r="AK24" s="59">
        <f>'3 Subsidios'!AL13</f>
        <v>6838.5263945744728</v>
      </c>
      <c r="AL24" s="59">
        <f>'3 Subsidios'!AM13</f>
        <v>6974.7028035580197</v>
      </c>
      <c r="AM24" s="59">
        <f>'3 Subsidios'!AN13</f>
        <v>6765.9410004686097</v>
      </c>
      <c r="AN24" s="59">
        <f>'3 Subsidios'!AO13</f>
        <v>7120.550322417741</v>
      </c>
      <c r="AO24" s="59">
        <f>'3 Subsidios'!AP13</f>
        <v>7023.2920943338377</v>
      </c>
      <c r="AP24" s="59">
        <f>'3 Subsidios'!AQ13</f>
        <v>7117.7410879739864</v>
      </c>
      <c r="AQ24" s="59">
        <f>'3 Subsidios'!AR13</f>
        <v>7038.7113549985788</v>
      </c>
      <c r="AR24" s="59">
        <f>'3 Subsidios'!AS13</f>
        <v>7139.1652176311909</v>
      </c>
      <c r="AS24" s="59">
        <f>'3 Subsidios'!AT13</f>
        <v>7202.7041228038943</v>
      </c>
      <c r="AT24" s="59">
        <f>'3 Subsidios'!AU13</f>
        <v>7292.7519725484381</v>
      </c>
      <c r="AU24" s="59">
        <f>'3 Subsidios'!AV13</f>
        <v>7942.2220382124124</v>
      </c>
      <c r="AV24" s="59">
        <f>'3 Subsidios'!AW13</f>
        <v>7956.8678444284806</v>
      </c>
      <c r="AW24" s="59">
        <f>'3 Subsidios'!AX13</f>
        <v>7915.8802843674384</v>
      </c>
      <c r="AX24" s="59">
        <f>'3 Subsidios'!AY13</f>
        <v>7908.6147225366576</v>
      </c>
      <c r="AY24" s="59">
        <f>'3 Subsidios'!AZ13</f>
        <v>8077.9751052749016</v>
      </c>
      <c r="AZ24" s="59">
        <f>'3 Subsidios'!BA13</f>
        <v>8305.3775857860728</v>
      </c>
      <c r="BA24" s="59">
        <f>'3 Subsidios'!BB13</f>
        <v>8412.9072068453479</v>
      </c>
      <c r="BB24" s="59">
        <f>'3 Subsidios'!BC13</f>
        <v>8041.944812122284</v>
      </c>
      <c r="BC24" s="59">
        <f>'3 Subsidios'!BD13</f>
        <v>8125.4659665940817</v>
      </c>
      <c r="BD24" s="59">
        <f>'3 Subsidios'!BE13</f>
        <v>7689.2887227042756</v>
      </c>
      <c r="BE24" s="59">
        <f>'3 Subsidios'!BF13</f>
        <v>7690.2783885871158</v>
      </c>
      <c r="BF24" s="59">
        <f>'3 Subsidios'!BG13</f>
        <v>7665.5882210644086</v>
      </c>
      <c r="BG24" s="59">
        <f>'3 Subsidios'!BH13</f>
        <v>7313.8356592609871</v>
      </c>
      <c r="BH24" s="59">
        <f>'3 Subsidios'!BI13</f>
        <v>7466.2855633355621</v>
      </c>
      <c r="BI24" s="59">
        <f>'3 Subsidios'!BJ13</f>
        <v>7496.9960369779301</v>
      </c>
      <c r="BJ24" s="59">
        <f>'3 Subsidios'!BK13</f>
        <v>7530.5464617398329</v>
      </c>
      <c r="BK24" s="59">
        <f>'3 Subsidios'!BL13</f>
        <v>7638.0170094629912</v>
      </c>
      <c r="BL24" s="59">
        <f>'3 Subsidios'!BM13</f>
        <v>7736.6789163112353</v>
      </c>
      <c r="BM24" s="59">
        <f>'3 Subsidios'!BN13</f>
        <v>7882.6026946425545</v>
      </c>
      <c r="BN24" s="59">
        <f>'3 Subsidios'!BO13</f>
        <v>8188.1924224954773</v>
      </c>
      <c r="BO24" s="59">
        <f>'3 Subsidios'!BP13</f>
        <v>8342.481564153888</v>
      </c>
      <c r="BP24" s="59">
        <f>'3 Subsidios'!BQ13</f>
        <v>8480.6667739343502</v>
      </c>
      <c r="BQ24" s="59">
        <f>'3 Subsidios'!BR13</f>
        <v>8642.44398207825</v>
      </c>
      <c r="BR24" s="59">
        <f>'3 Subsidios'!BS13</f>
        <v>8742.3545801764449</v>
      </c>
      <c r="BS24" s="59">
        <f>'3 Subsidios'!BT13</f>
        <v>8724.0557800143051</v>
      </c>
      <c r="BT24" s="59">
        <f>'3 Subsidios'!BU13</f>
        <v>8950.6426094613817</v>
      </c>
      <c r="BU24" s="59">
        <f>'3 Subsidios'!BV13</f>
        <v>9063.0421321510839</v>
      </c>
      <c r="BV24" s="59">
        <f>'3 Subsidios'!BW13</f>
        <v>9387.8350251170341</v>
      </c>
      <c r="BW24" s="59">
        <f>'3 Subsidios'!BX13</f>
        <v>9508.5558015299011</v>
      </c>
      <c r="BX24" s="59">
        <f>'3 Subsidios'!BY13</f>
        <v>9648.6174900690003</v>
      </c>
      <c r="BY24" s="59">
        <f>'3 Subsidios'!BZ13</f>
        <v>9746.9818921679507</v>
      </c>
      <c r="BZ24" s="59">
        <f>'3 Subsidios'!CA13</f>
        <v>9806.21764069456</v>
      </c>
      <c r="CA24" s="59">
        <f>'3 Subsidios'!CB13</f>
        <v>9877.3090801672188</v>
      </c>
      <c r="CB24" s="59">
        <f>'3 Subsidios'!CC13</f>
        <v>9895.6681446769617</v>
      </c>
      <c r="CC24" s="59">
        <f>'3 Subsidios'!CD13</f>
        <v>9888.9183230299514</v>
      </c>
      <c r="CD24" s="59">
        <f>'3 Subsidios'!CE13</f>
        <v>9919.9564674520298</v>
      </c>
      <c r="CE24" s="59">
        <f>'3 Subsidios'!CF13</f>
        <v>10024.178900270503</v>
      </c>
      <c r="CF24" s="59">
        <f>'3 Subsidios'!CG13</f>
        <v>9114.0081130173221</v>
      </c>
      <c r="CG24" s="59">
        <f>'3 Subsidios'!CH13</f>
        <v>10180.337122438095</v>
      </c>
      <c r="CH24" s="59" t="e">
        <f>'3 Subsidios'!CI13</f>
        <v>#VALUE!</v>
      </c>
      <c r="CI24" s="59" t="e">
        <f>'3 Subsidios'!CJ13</f>
        <v>#VALUE!</v>
      </c>
      <c r="CJ24" s="59" t="e">
        <f>'3 Subsidios'!CK13</f>
        <v>#VALUE!</v>
      </c>
      <c r="CK24" s="59" t="e">
        <f>'3 Subsidios'!CL13</f>
        <v>#VALUE!</v>
      </c>
      <c r="CL24" s="59" t="e">
        <f>'3 Subsidios'!CM13</f>
        <v>#VALUE!</v>
      </c>
      <c r="CM24" s="59" t="e">
        <f>'3 Subsidios'!CN13</f>
        <v>#VALUE!</v>
      </c>
      <c r="CN24" s="59" t="e">
        <f>'3 Subsidios'!CO13</f>
        <v>#VALUE!</v>
      </c>
      <c r="CO24" s="59" t="e">
        <f>'3 Subsidios'!CP13</f>
        <v>#VALUE!</v>
      </c>
      <c r="CP24" s="59" t="e">
        <f>'3 Subsidios'!CQ13</f>
        <v>#VALUE!</v>
      </c>
      <c r="CQ24" s="59" t="e">
        <f>'3 Subsidios'!CR13</f>
        <v>#VALUE!</v>
      </c>
      <c r="CR24" s="59" t="e">
        <f>'3 Subsidios'!CS13</f>
        <v>#VALUE!</v>
      </c>
      <c r="CS24" s="59" t="e">
        <f>'3 Subsidios'!CT13</f>
        <v>#VALUE!</v>
      </c>
      <c r="CT24" s="59" t="e">
        <f>'3 Subsidios'!CU13</f>
        <v>#VALUE!</v>
      </c>
      <c r="CU24" s="59" t="e">
        <f>'3 Subsidios'!CV13</f>
        <v>#VALUE!</v>
      </c>
      <c r="CV24" s="59" t="e">
        <f>'3 Subsidios'!CW13</f>
        <v>#VALUE!</v>
      </c>
      <c r="CW24" s="59" t="e">
        <f>'3 Subsidios'!CX13</f>
        <v>#VALUE!</v>
      </c>
      <c r="CX24" s="59" t="e">
        <f>'3 Subsidios'!CY13</f>
        <v>#VALUE!</v>
      </c>
      <c r="CY24" s="59" t="e">
        <f>'3 Subsidios'!CZ13</f>
        <v>#VALUE!</v>
      </c>
      <c r="CZ24" s="59" t="e">
        <f>'3 Subsidios'!DA13</f>
        <v>#VALUE!</v>
      </c>
      <c r="DA24" s="59" t="e">
        <f>'3 Subsidios'!DB13</f>
        <v>#VALUE!</v>
      </c>
      <c r="DB24" s="59">
        <f>'3 Subsidios'!DC13</f>
        <v>0</v>
      </c>
      <c r="DC24" s="139">
        <v>23</v>
      </c>
    </row>
    <row r="25" spans="1:107" ht="15.6" x14ac:dyDescent="0.25">
      <c r="A25" s="94" t="s">
        <v>41</v>
      </c>
      <c r="B25" s="8" t="s">
        <v>5</v>
      </c>
      <c r="C25" s="59">
        <f>'3 Subsidios'!D30</f>
        <v>3272.8541153025453</v>
      </c>
      <c r="D25" s="59">
        <f>'3 Subsidios'!E30</f>
        <v>3243.3984282648225</v>
      </c>
      <c r="E25" s="59">
        <f>'3 Subsidios'!F30</f>
        <v>5620.0048773222106</v>
      </c>
      <c r="F25" s="59">
        <f>'3 Subsidios'!G30</f>
        <v>3005.4212671121841</v>
      </c>
      <c r="G25" s="59">
        <f>'3 Subsidios'!H30</f>
        <v>3001.4890549733636</v>
      </c>
      <c r="H25" s="59">
        <f>'3 Subsidios'!I30</f>
        <v>2983.7147758594765</v>
      </c>
      <c r="I25" s="59">
        <f>'3 Subsidios'!J30</f>
        <v>2996.832381491693</v>
      </c>
      <c r="J25" s="59">
        <f>'3 Subsidios'!K30</f>
        <v>2989.7846931589074</v>
      </c>
      <c r="K25" s="59">
        <f>'3 Subsidios'!L30</f>
        <v>223.5093851712918</v>
      </c>
      <c r="L25" s="59">
        <f>'3 Subsidios'!M30</f>
        <v>2521.7601101434934</v>
      </c>
      <c r="M25" s="59">
        <f>'3 Subsidios'!N30</f>
        <v>2635.3463548813183</v>
      </c>
      <c r="N25" s="59">
        <f>'3 Subsidios'!O30</f>
        <v>2233.4690191572895</v>
      </c>
      <c r="O25" s="59">
        <f>'3 Subsidios'!P30</f>
        <v>2482.9646092114313</v>
      </c>
      <c r="P25" s="59">
        <f>'3 Subsidios'!Q30</f>
        <v>1874.7854572658953</v>
      </c>
      <c r="Q25" s="59">
        <f>'3 Subsidios'!R30</f>
        <v>1695.1427793692692</v>
      </c>
      <c r="R25" s="59">
        <f>'3 Subsidios'!S30</f>
        <v>1800.1066402494762</v>
      </c>
      <c r="S25" s="59">
        <f>'3 Subsidios'!T30</f>
        <v>1474.926652761495</v>
      </c>
      <c r="T25" s="59">
        <f>'3 Subsidios'!U30</f>
        <v>1637.0899352522811</v>
      </c>
      <c r="U25" s="59">
        <f>'3 Subsidios'!V30</f>
        <v>1563.4467890542292</v>
      </c>
      <c r="V25" s="59">
        <f>'3 Subsidios'!W30</f>
        <v>1597.902492921462</v>
      </c>
      <c r="W25" s="59">
        <f>'3 Subsidios'!X30</f>
        <v>1668.2521840572645</v>
      </c>
      <c r="X25" s="59">
        <f>'3 Subsidios'!Y30</f>
        <v>1617.2810396969871</v>
      </c>
      <c r="Y25" s="59">
        <f>'3 Subsidios'!Z30</f>
        <v>1674.0654440013554</v>
      </c>
      <c r="Z25" s="59">
        <f>'3 Subsidios'!AA30</f>
        <v>1668.4163771602807</v>
      </c>
      <c r="AA25" s="59">
        <f>'3 Subsidios'!AB30</f>
        <v>1733.2043302621046</v>
      </c>
      <c r="AB25" s="59">
        <f>'3 Subsidios'!AC30</f>
        <v>1670.8346266359285</v>
      </c>
      <c r="AC25" s="59">
        <f>'3 Subsidios'!AD30</f>
        <v>1700.5860936519121</v>
      </c>
      <c r="AD25" s="59">
        <f>'3 Subsidios'!AE30</f>
        <v>1727.8446594946981</v>
      </c>
      <c r="AE25" s="59">
        <f>'3 Subsidios'!AF30</f>
        <v>1757.9092370132507</v>
      </c>
      <c r="AF25" s="59">
        <f>'3 Subsidios'!AG30</f>
        <v>1682.1673470333785</v>
      </c>
      <c r="AG25" s="59">
        <f>'3 Subsidios'!AH30</f>
        <v>1896.3075828948813</v>
      </c>
      <c r="AH25" s="59">
        <f>'3 Subsidios'!AI30</f>
        <v>2230.3618774512211</v>
      </c>
      <c r="AI25" s="59">
        <f>'3 Subsidios'!AJ30</f>
        <v>2621.7593844405892</v>
      </c>
      <c r="AJ25" s="59">
        <f>'3 Subsidios'!AK30</f>
        <v>2904.5559015455501</v>
      </c>
      <c r="AK25" s="59">
        <f>'3 Subsidios'!AL30</f>
        <v>3170.9912245919045</v>
      </c>
      <c r="AL25" s="59">
        <f>'3 Subsidios'!AM30</f>
        <v>3299.5288543037104</v>
      </c>
      <c r="AM25" s="59">
        <f>'3 Subsidios'!AN30</f>
        <v>3063.85122030204</v>
      </c>
      <c r="AN25" s="59">
        <f>'3 Subsidios'!AO30</f>
        <v>3356.9861136244035</v>
      </c>
      <c r="AO25" s="59">
        <f>'3 Subsidios'!AP30</f>
        <v>3198.2534569137329</v>
      </c>
      <c r="AP25" s="59">
        <f>'3 Subsidios'!AQ30</f>
        <v>3254.4886165426478</v>
      </c>
      <c r="AQ25" s="59">
        <f>'3 Subsidios'!AR30</f>
        <v>3218.353364760108</v>
      </c>
      <c r="AR25" s="59">
        <f>'3 Subsidios'!AS30</f>
        <v>3286.6761050553132</v>
      </c>
      <c r="AS25" s="59">
        <f>'3 Subsidios'!AT30</f>
        <v>3330.4170459595139</v>
      </c>
      <c r="AT25" s="59">
        <f>'3 Subsidios'!AU30</f>
        <v>3389.3074437405121</v>
      </c>
      <c r="AU25" s="59">
        <f>'3 Subsidios'!AV30</f>
        <v>3971.1110191062062</v>
      </c>
      <c r="AV25" s="59">
        <f>'3 Subsidios'!AW30</f>
        <v>3976.8279128768381</v>
      </c>
      <c r="AW25" s="59">
        <f>'3 Subsidios'!AX30</f>
        <v>3907.2793551825457</v>
      </c>
      <c r="AX25" s="59">
        <f>'3 Subsidios'!AY30</f>
        <v>3864.6371031014896</v>
      </c>
      <c r="AY25" s="59">
        <f>'3 Subsidios'!AZ30</f>
        <v>3987.5858646857023</v>
      </c>
      <c r="AZ25" s="59">
        <f>'3 Subsidios'!BA30</f>
        <v>4142.2876239486013</v>
      </c>
      <c r="BA25" s="59">
        <f>'3 Subsidios'!BB30</f>
        <v>4180.6866484637603</v>
      </c>
      <c r="BB25" s="59">
        <f>'3 Subsidios'!BC30</f>
        <v>3765.2599733343868</v>
      </c>
      <c r="BC25" s="59">
        <f>'3 Subsidios'!BD30</f>
        <v>3815.3517783036305</v>
      </c>
      <c r="BD25" s="59">
        <f>'3 Subsidios'!BE30</f>
        <v>3360.350240519183</v>
      </c>
      <c r="BE25" s="59">
        <f>'3 Subsidios'!BF30</f>
        <v>3348.3576347505459</v>
      </c>
      <c r="BF25" s="59">
        <f>'3 Subsidios'!BG30</f>
        <v>3323.6674672278386</v>
      </c>
      <c r="BG25" s="59">
        <f>'3 Subsidios'!BH30</f>
        <v>2919.6612620272217</v>
      </c>
      <c r="BH25" s="59">
        <f>'3 Subsidios'!BI30</f>
        <v>3048.7430771291365</v>
      </c>
      <c r="BI25" s="59">
        <f>'3 Subsidios'!BJ30</f>
        <v>3068.4186198677498</v>
      </c>
      <c r="BJ25" s="59">
        <f>'3 Subsidios'!BK30</f>
        <v>3081.1974099872878</v>
      </c>
      <c r="BK25" s="59">
        <f>'3 Subsidios'!BL30</f>
        <v>3168.2208798593692</v>
      </c>
      <c r="BL25" s="59">
        <f>'3 Subsidios'!BM30</f>
        <v>3225.9886310054599</v>
      </c>
      <c r="BM25" s="59">
        <f>'3 Subsidios'!BN30</f>
        <v>3322.9043338524516</v>
      </c>
      <c r="BN25" s="59">
        <f>'3 Subsidios'!BO30</f>
        <v>3596.3629393679685</v>
      </c>
      <c r="BO25" s="59">
        <f>'3 Subsidios'!BP30</f>
        <v>3723.3893105582765</v>
      </c>
      <c r="BP25" s="59">
        <f>'3 Subsidios'!BQ30</f>
        <v>3842.1011128615228</v>
      </c>
      <c r="BQ25" s="59">
        <f>'3 Subsidios'!BR30</f>
        <v>3988.9487086062236</v>
      </c>
      <c r="BR25" s="59">
        <f>'3 Subsidios'!BS30</f>
        <v>4079.4471597570982</v>
      </c>
      <c r="BS25" s="59">
        <f>'3 Subsidios'!BT30</f>
        <v>4061.1483595949585</v>
      </c>
      <c r="BT25" s="59">
        <f>'3 Subsidios'!BU30</f>
        <v>4276.3757013469913</v>
      </c>
      <c r="BU25" s="59">
        <f>'3 Subsidios'!BV30</f>
        <v>4394.9418030711449</v>
      </c>
      <c r="BV25" s="59">
        <f>'3 Subsidios'!BW30</f>
        <v>4693.917512558517</v>
      </c>
      <c r="BW25" s="59">
        <f>'3 Subsidios'!BX30</f>
        <v>4754.2779007649506</v>
      </c>
      <c r="BX25" s="59">
        <f>'3 Subsidios'!BY30</f>
        <v>4824.3087450345001</v>
      </c>
      <c r="BY25" s="59">
        <f>'3 Subsidios'!BZ30</f>
        <v>4867.9114368164564</v>
      </c>
      <c r="BZ25" s="59">
        <f>'3 Subsidios'!CA30</f>
        <v>4901.4157792905016</v>
      </c>
      <c r="CA25" s="59">
        <f>'3 Subsidios'!CB30</f>
        <v>4938.6545400836094</v>
      </c>
      <c r="CB25" s="59">
        <f>'3 Subsidios'!CC30</f>
        <v>4941.1740069771549</v>
      </c>
      <c r="CC25" s="59">
        <f>'3 Subsidios'!CD30</f>
        <v>4929.1443194580779</v>
      </c>
      <c r="CD25" s="59">
        <f>'3 Subsidios'!CE30</f>
        <v>4946.6528075829883</v>
      </c>
      <c r="CE25" s="59">
        <f>'3 Subsidios'!CF30</f>
        <v>5012.0894501352514</v>
      </c>
      <c r="CF25" s="59">
        <f>'3 Subsidios'!CG30</f>
        <v>4085.6531894694863</v>
      </c>
      <c r="CG25" s="59">
        <f>'3 Subsidios'!CH30</f>
        <v>5090.1685612190477</v>
      </c>
      <c r="CH25" s="59" t="e">
        <f>'3 Subsidios'!CI30</f>
        <v>#VALUE!</v>
      </c>
      <c r="CI25" s="59" t="e">
        <f>'3 Subsidios'!CJ30</f>
        <v>#VALUE!</v>
      </c>
      <c r="CJ25" s="59" t="e">
        <f>'3 Subsidios'!CK30</f>
        <v>#VALUE!</v>
      </c>
      <c r="CK25" s="59" t="e">
        <f>'3 Subsidios'!CL30</f>
        <v>#VALUE!</v>
      </c>
      <c r="CL25" s="59" t="e">
        <f>'3 Subsidios'!CM30</f>
        <v>#VALUE!</v>
      </c>
      <c r="CM25" s="59" t="e">
        <f>'3 Subsidios'!CN30</f>
        <v>#VALUE!</v>
      </c>
      <c r="CN25" s="59" t="e">
        <f>'3 Subsidios'!CO30</f>
        <v>#VALUE!</v>
      </c>
      <c r="CO25" s="59" t="e">
        <f>'3 Subsidios'!CP30</f>
        <v>#VALUE!</v>
      </c>
      <c r="CP25" s="59" t="e">
        <f>'3 Subsidios'!CQ30</f>
        <v>#VALUE!</v>
      </c>
      <c r="CQ25" s="59" t="e">
        <f>'3 Subsidios'!CR30</f>
        <v>#VALUE!</v>
      </c>
      <c r="CR25" s="59" t="e">
        <f>'3 Subsidios'!CS30</f>
        <v>#VALUE!</v>
      </c>
      <c r="CS25" s="59" t="e">
        <f>'3 Subsidios'!CT30</f>
        <v>#VALUE!</v>
      </c>
      <c r="CT25" s="59" t="e">
        <f>'3 Subsidios'!CU30</f>
        <v>#VALUE!</v>
      </c>
      <c r="CU25" s="59" t="e">
        <f>'3 Subsidios'!CV30</f>
        <v>#VALUE!</v>
      </c>
      <c r="CV25" s="59" t="e">
        <f>'3 Subsidios'!CW30</f>
        <v>#VALUE!</v>
      </c>
      <c r="CW25" s="59" t="e">
        <f>'3 Subsidios'!CX30</f>
        <v>#VALUE!</v>
      </c>
      <c r="CX25" s="59" t="e">
        <f>'3 Subsidios'!CY30</f>
        <v>#VALUE!</v>
      </c>
      <c r="CY25" s="59" t="e">
        <f>'3 Subsidios'!CZ30</f>
        <v>#VALUE!</v>
      </c>
      <c r="CZ25" s="59" t="e">
        <f>'3 Subsidios'!DA30</f>
        <v>#VALUE!</v>
      </c>
      <c r="DA25" s="59" t="e">
        <f>'3 Subsidios'!DB30</f>
        <v>#VALUE!</v>
      </c>
      <c r="DB25" s="59">
        <f>'3 Subsidios'!DC30</f>
        <v>0</v>
      </c>
      <c r="DC25" s="139">
        <v>24</v>
      </c>
    </row>
    <row r="26" spans="1:107" x14ac:dyDescent="0.25">
      <c r="A26" s="94" t="s">
        <v>33</v>
      </c>
      <c r="B26" s="8" t="s">
        <v>18</v>
      </c>
      <c r="C26" s="59">
        <f>'3 Subsidios'!D27</f>
        <v>40</v>
      </c>
      <c r="D26" s="59">
        <f>'3 Subsidios'!E27</f>
        <v>39.64</v>
      </c>
      <c r="E26" s="59">
        <f>'3 Subsidios'!F27</f>
        <v>50</v>
      </c>
      <c r="F26" s="59">
        <f>'3 Subsidios'!G27</f>
        <v>34.745293674742364</v>
      </c>
      <c r="G26" s="59">
        <f>'3 Subsidios'!H27</f>
        <v>34.60445970234862</v>
      </c>
      <c r="H26" s="59">
        <f>'3 Subsidios'!I27</f>
        <v>34.399538306977995</v>
      </c>
      <c r="I26" s="59">
        <f>'3 Subsidios'!J27</f>
        <v>34.439142600965823</v>
      </c>
      <c r="J26" s="59">
        <f>'3 Subsidios'!K27</f>
        <v>34.335551832708703</v>
      </c>
      <c r="K26" s="59">
        <f>'3 Subsidios'!L27</f>
        <v>3.7588154759309211</v>
      </c>
      <c r="L26" s="59">
        <f>'3 Subsidios'!M27</f>
        <v>42.36095002856802</v>
      </c>
      <c r="M26" s="59">
        <f>'3 Subsidios'!N27</f>
        <v>43.39972317070049</v>
      </c>
      <c r="N26" s="59">
        <f>'3 Subsidios'!O27</f>
        <v>39.362918433878811</v>
      </c>
      <c r="O26" s="59">
        <f>'3 Subsidios'!P27</f>
        <v>41.916912732745494</v>
      </c>
      <c r="P26" s="59">
        <f>'3 Subsidios'!Q27</f>
        <v>35.117415278124987</v>
      </c>
      <c r="Q26" s="59">
        <f>'3 Subsidios'!R27</f>
        <v>32.710630268993853</v>
      </c>
      <c r="R26" s="59">
        <f>'3 Subsidios'!S27</f>
        <v>33.92070779788088</v>
      </c>
      <c r="S26" s="59">
        <f>'3 Subsidios'!T27</f>
        <v>29.573789834840714</v>
      </c>
      <c r="T26" s="59">
        <f>'3 Subsidios'!U27</f>
        <v>31.861517738350575</v>
      </c>
      <c r="U26" s="59">
        <f>'3 Subsidios'!V27</f>
        <v>30.949909690665589</v>
      </c>
      <c r="V26" s="59">
        <f>'3 Subsidios'!W27</f>
        <v>31.417698108867686</v>
      </c>
      <c r="W26" s="59">
        <f>'3 Subsidios'!X27</f>
        <v>32.355473949463786</v>
      </c>
      <c r="X26" s="59">
        <f>'3 Subsidios'!Y27</f>
        <v>31.612175555580524</v>
      </c>
      <c r="Y26" s="59">
        <f>'3 Subsidios'!Z27</f>
        <v>32.375382624483152</v>
      </c>
      <c r="Z26" s="59">
        <f>'3 Subsidios'!AA27</f>
        <v>32.332623575616061</v>
      </c>
      <c r="AA26" s="59">
        <f>'3 Subsidios'!AB27</f>
        <v>33.087508864619593</v>
      </c>
      <c r="AB26" s="59">
        <f>'3 Subsidios'!AC27</f>
        <v>32.19233688790807</v>
      </c>
      <c r="AC26" s="59">
        <f>'3 Subsidios'!AD27</f>
        <v>32.44045066668577</v>
      </c>
      <c r="AD26" s="59">
        <f>'3 Subsidios'!AE27</f>
        <v>32.678653440181236</v>
      </c>
      <c r="AE26" s="59">
        <f>'3 Subsidios'!AF27</f>
        <v>32.927592994824671</v>
      </c>
      <c r="AF26" s="59">
        <f>'3 Subsidios'!AG27</f>
        <v>31.745849781770019</v>
      </c>
      <c r="AG26" s="59">
        <f>'3 Subsidios'!AH27</f>
        <v>34.409475798983365</v>
      </c>
      <c r="AH26" s="59">
        <f>'3 Subsidios'!AI27</f>
        <v>38.080142210679767</v>
      </c>
      <c r="AI26" s="59">
        <f>'3 Subsidios'!AJ27</f>
        <v>41.851934220097235</v>
      </c>
      <c r="AJ26" s="59">
        <f>'3 Subsidios'!AK27</f>
        <v>44.269199356154118</v>
      </c>
      <c r="AK26" s="59">
        <f>'3 Subsidios'!AL27</f>
        <v>46.369510646441235</v>
      </c>
      <c r="AL26" s="59">
        <f>'3 Subsidios'!AM27</f>
        <v>47.307088878690493</v>
      </c>
      <c r="AM26" s="59">
        <f>'3 Subsidios'!AN27</f>
        <v>45.283445718634518</v>
      </c>
      <c r="AN26" s="59">
        <f>'3 Subsidios'!AO27</f>
        <v>47.145037414531728</v>
      </c>
      <c r="AO26" s="59">
        <f>'3 Subsidios'!AP27</f>
        <v>45.537810672775223</v>
      </c>
      <c r="AP26" s="59">
        <f>'3 Subsidios'!AQ27</f>
        <v>45.723616191116811</v>
      </c>
      <c r="AQ26" s="59">
        <f>'3 Subsidios'!AR27</f>
        <v>45.723616191116811</v>
      </c>
      <c r="AR26" s="59">
        <f>'3 Subsidios'!AS27</f>
        <v>46.037260728164632</v>
      </c>
      <c r="AS26" s="59">
        <f>'3 Subsidios'!AT27</f>
        <v>46.238426418424602</v>
      </c>
      <c r="AT26" s="59">
        <f>'3 Subsidios'!AU27</f>
        <v>46.475013225441216</v>
      </c>
      <c r="AU26" s="59">
        <f>'3 Subsidios'!AV27</f>
        <v>50</v>
      </c>
      <c r="AV26" s="59">
        <f>'3 Subsidios'!AW27</f>
        <v>49.979816061183833</v>
      </c>
      <c r="AW26" s="59">
        <f>'3 Subsidios'!AX27</f>
        <v>49.360010697720881</v>
      </c>
      <c r="AX26" s="59">
        <f>'3 Subsidios'!AY27</f>
        <v>48.866169850058419</v>
      </c>
      <c r="AY26" s="59">
        <f>'3 Subsidios'!AZ27</f>
        <v>49.363681030433192</v>
      </c>
      <c r="AZ26" s="59">
        <f>'3 Subsidios'!BA27</f>
        <v>49.87476585095618</v>
      </c>
      <c r="BA26" s="59">
        <f>'3 Subsidios'!BB27</f>
        <v>49.69372115577422</v>
      </c>
      <c r="BB26" s="59">
        <f>'3 Subsidios'!BC27</f>
        <v>46.820266257717925</v>
      </c>
      <c r="BC26" s="59">
        <f>'3 Subsidios'!BD27</f>
        <v>46.955482848485744</v>
      </c>
      <c r="BD26" s="59">
        <f>'3 Subsidios'!BE27</f>
        <v>43.701704562049116</v>
      </c>
      <c r="BE26" s="59">
        <f>'3 Subsidios'!BF27</f>
        <v>43.540135552436318</v>
      </c>
      <c r="BF26" s="59">
        <f>'3 Subsidios'!BG27</f>
        <v>43.358283426895703</v>
      </c>
      <c r="BG26" s="59">
        <f>'3 Subsidios'!BH27</f>
        <v>39.919700114265808</v>
      </c>
      <c r="BH26" s="59">
        <f>'3 Subsidios'!BI27</f>
        <v>40.833464662810336</v>
      </c>
      <c r="BI26" s="59">
        <f>'3 Subsidios'!BJ27</f>
        <v>40.928641348257166</v>
      </c>
      <c r="BJ26" s="59">
        <f>'3 Subsidios'!BK27</f>
        <v>40.915986982376552</v>
      </c>
      <c r="BK26" s="59">
        <f>'3 Subsidios'!BL27</f>
        <v>41.479625875854374</v>
      </c>
      <c r="BL26" s="59">
        <f>'3 Subsidios'!BM27</f>
        <v>41.697331192123144</v>
      </c>
      <c r="BM26" s="59">
        <f>'3 Subsidios'!BN27</f>
        <v>42.154913327179081</v>
      </c>
      <c r="BN26" s="59">
        <f>'3 Subsidios'!BO27</f>
        <v>43.921329077314496</v>
      </c>
      <c r="BO26" s="59">
        <f>'3 Subsidios'!BP27</f>
        <v>44.631675622239278</v>
      </c>
      <c r="BP26" s="59">
        <f>'3 Subsidios'!BQ27</f>
        <v>45.30423391554973</v>
      </c>
      <c r="BQ26" s="59">
        <f>'3 Subsidios'!BR27</f>
        <v>46.155331950985932</v>
      </c>
      <c r="BR26" s="59">
        <f>'3 Subsidios'!BS27</f>
        <v>46.663025645372116</v>
      </c>
      <c r="BS26" s="59">
        <f>'3 Subsidios'!BT27</f>
        <v>46.551150772081598</v>
      </c>
      <c r="BT26" s="59">
        <f>'3 Subsidios'!BU27</f>
        <v>47.777303685733116</v>
      </c>
      <c r="BU26" s="59">
        <f>'3 Subsidios'!BV27</f>
        <v>48.49300862764521</v>
      </c>
      <c r="BV26" s="59">
        <f>'3 Subsidios'!BW27</f>
        <v>50</v>
      </c>
      <c r="BW26" s="59">
        <f>'3 Subsidios'!BX27</f>
        <v>50</v>
      </c>
      <c r="BX26" s="59">
        <f>'3 Subsidios'!BY27</f>
        <v>50</v>
      </c>
      <c r="BY26" s="59">
        <f>'3 Subsidios'!BZ27</f>
        <v>49.942756544238556</v>
      </c>
      <c r="BZ26" s="59">
        <f>'3 Subsidios'!CA27</f>
        <v>49.98273502466688</v>
      </c>
      <c r="CA26" s="59">
        <f>'3 Subsidios'!CB27</f>
        <v>50</v>
      </c>
      <c r="CB26" s="59">
        <f>'3 Subsidios'!CC27</f>
        <v>49.932697163405706</v>
      </c>
      <c r="CC26" s="59">
        <f>'3 Subsidios'!CD27</f>
        <v>49.845131271625206</v>
      </c>
      <c r="CD26" s="59">
        <f>'3 Subsidios'!CE27</f>
        <v>49.865670517942817</v>
      </c>
      <c r="CE26" s="59">
        <f>'3 Subsidios'!CF27</f>
        <v>50</v>
      </c>
      <c r="CF26" s="59">
        <f>'3 Subsidios'!CG27</f>
        <v>44.82828124361712</v>
      </c>
      <c r="CG26" s="59">
        <f>'3 Subsidios'!CH27</f>
        <v>50</v>
      </c>
      <c r="CH26" s="59" t="e">
        <f>'3 Subsidios'!CI27</f>
        <v>#VALUE!</v>
      </c>
      <c r="CI26" s="59" t="e">
        <f>'3 Subsidios'!CJ27</f>
        <v>#VALUE!</v>
      </c>
      <c r="CJ26" s="59" t="e">
        <f>'3 Subsidios'!CK27</f>
        <v>#VALUE!</v>
      </c>
      <c r="CK26" s="59" t="e">
        <f>'3 Subsidios'!CL27</f>
        <v>#VALUE!</v>
      </c>
      <c r="CL26" s="59" t="e">
        <f>'3 Subsidios'!CM27</f>
        <v>#VALUE!</v>
      </c>
      <c r="CM26" s="59" t="e">
        <f>'3 Subsidios'!CN27</f>
        <v>#VALUE!</v>
      </c>
      <c r="CN26" s="59" t="e">
        <f>'3 Subsidios'!CO27</f>
        <v>#VALUE!</v>
      </c>
      <c r="CO26" s="59" t="e">
        <f>'3 Subsidios'!CP27</f>
        <v>#VALUE!</v>
      </c>
      <c r="CP26" s="59" t="e">
        <f>'3 Subsidios'!CQ27</f>
        <v>#VALUE!</v>
      </c>
      <c r="CQ26" s="59" t="e">
        <f>'3 Subsidios'!CR27</f>
        <v>#VALUE!</v>
      </c>
      <c r="CR26" s="59" t="e">
        <f>'3 Subsidios'!CS27</f>
        <v>#VALUE!</v>
      </c>
      <c r="CS26" s="59" t="e">
        <f>'3 Subsidios'!CT27</f>
        <v>#VALUE!</v>
      </c>
      <c r="CT26" s="59" t="e">
        <f>'3 Subsidios'!CU27</f>
        <v>#VALUE!</v>
      </c>
      <c r="CU26" s="59" t="e">
        <f>'3 Subsidios'!CV27</f>
        <v>#VALUE!</v>
      </c>
      <c r="CV26" s="59" t="e">
        <f>'3 Subsidios'!CW27</f>
        <v>#VALUE!</v>
      </c>
      <c r="CW26" s="59" t="e">
        <f>'3 Subsidios'!CX27</f>
        <v>#VALUE!</v>
      </c>
      <c r="CX26" s="59" t="e">
        <f>'3 Subsidios'!CY27</f>
        <v>#VALUE!</v>
      </c>
      <c r="CY26" s="59" t="e">
        <f>'3 Subsidios'!CZ27</f>
        <v>#VALUE!</v>
      </c>
      <c r="CZ26" s="59" t="e">
        <f>'3 Subsidios'!DA27</f>
        <v>#VALUE!</v>
      </c>
      <c r="DA26" s="59" t="e">
        <f>'3 Subsidios'!DB27</f>
        <v>#VALUE!</v>
      </c>
      <c r="DB26" s="59">
        <f>'3 Subsidios'!DC27</f>
        <v>0</v>
      </c>
      <c r="DC26" s="139">
        <v>25</v>
      </c>
    </row>
    <row r="27" spans="1:107" x14ac:dyDescent="0.25">
      <c r="A27" s="84" t="s">
        <v>110</v>
      </c>
      <c r="B27" s="85" t="s">
        <v>42</v>
      </c>
      <c r="C27" s="86">
        <f>IF(C23="","",C23)</f>
        <v>4909.281172953818</v>
      </c>
      <c r="D27" s="86">
        <f t="shared" ref="D27:R27" si="7">IF(D23="","",D23)</f>
        <v>4938.7368599915408</v>
      </c>
      <c r="E27" s="86">
        <f t="shared" si="7"/>
        <v>5620.0048773222106</v>
      </c>
      <c r="F27" s="86">
        <f t="shared" si="7"/>
        <v>5644.4445111038058</v>
      </c>
      <c r="G27" s="86">
        <f t="shared" si="7"/>
        <v>5672.2168222192549</v>
      </c>
      <c r="H27" s="86">
        <f t="shared" si="7"/>
        <v>5689.9911013331421</v>
      </c>
      <c r="I27" s="86">
        <f t="shared" si="7"/>
        <v>5704.9881493354842</v>
      </c>
      <c r="J27" s="86">
        <f t="shared" si="7"/>
        <v>5717.7634124485912</v>
      </c>
      <c r="K27" s="86">
        <f t="shared" si="7"/>
        <v>5722.7624284493722</v>
      </c>
      <c r="L27" s="86">
        <f t="shared" si="7"/>
        <v>3431.27</v>
      </c>
      <c r="M27" s="86">
        <f t="shared" si="7"/>
        <v>3436.9190015494864</v>
      </c>
      <c r="N27" s="86">
        <f t="shared" si="7"/>
        <v>3440.5742378462132</v>
      </c>
      <c r="O27" s="86">
        <f t="shared" si="7"/>
        <v>3440.5742378462132</v>
      </c>
      <c r="P27" s="86">
        <f t="shared" si="7"/>
        <v>3463.8348324617464</v>
      </c>
      <c r="Q27" s="86">
        <f t="shared" si="7"/>
        <v>3487.09542707728</v>
      </c>
      <c r="R27" s="86">
        <f t="shared" si="7"/>
        <v>3506.7007853960868</v>
      </c>
      <c r="S27" s="86">
        <f t="shared" ref="S27:AO27" si="8">IF(S23="","",S23)</f>
        <v>3512.3497869455737</v>
      </c>
      <c r="T27" s="86">
        <f t="shared" si="8"/>
        <v>3501.0517838466003</v>
      </c>
      <c r="U27" s="86">
        <f t="shared" si="8"/>
        <v>3488.0923097036602</v>
      </c>
      <c r="V27" s="86">
        <f t="shared" si="8"/>
        <v>3488.0923097036602</v>
      </c>
      <c r="W27" s="86">
        <f t="shared" si="8"/>
        <v>3487.7600154948668</v>
      </c>
      <c r="X27" s="86">
        <f t="shared" si="8"/>
        <v>3498.7257243850472</v>
      </c>
      <c r="Y27" s="86">
        <f t="shared" si="8"/>
        <v>3496.7319591322871</v>
      </c>
      <c r="Z27" s="86">
        <f t="shared" si="8"/>
        <v>3491.747546000387</v>
      </c>
      <c r="AA27" s="86">
        <f t="shared" si="8"/>
        <v>3505.039314352121</v>
      </c>
      <c r="AB27" s="86">
        <f t="shared" si="8"/>
        <v>3519.3279653302343</v>
      </c>
      <c r="AC27" s="86">
        <f t="shared" si="8"/>
        <v>3541.5916773193876</v>
      </c>
      <c r="AD27" s="86">
        <f t="shared" si="8"/>
        <v>3559.5355645942282</v>
      </c>
      <c r="AE27" s="86">
        <f t="shared" si="8"/>
        <v>3580.8023939570016</v>
      </c>
      <c r="AF27" s="86">
        <f t="shared" si="8"/>
        <v>3616.6901685066819</v>
      </c>
      <c r="AG27" s="86">
        <f t="shared" si="8"/>
        <v>3614.6964032539217</v>
      </c>
      <c r="AH27" s="86">
        <f t="shared" si="8"/>
        <v>3626.658994770482</v>
      </c>
      <c r="AI27" s="86">
        <f t="shared" si="8"/>
        <v>3642.6091167925624</v>
      </c>
      <c r="AJ27" s="86">
        <f t="shared" si="8"/>
        <v>3656.5654735618828</v>
      </c>
      <c r="AK27" s="86">
        <f t="shared" si="8"/>
        <v>3667.5351699825683</v>
      </c>
      <c r="AL27" s="86">
        <f t="shared" si="8"/>
        <v>3675.1739492543093</v>
      </c>
      <c r="AM27" s="86">
        <f t="shared" si="8"/>
        <v>3702.0897801665697</v>
      </c>
      <c r="AN27" s="86">
        <f t="shared" si="8"/>
        <v>3763.5642087933375</v>
      </c>
      <c r="AO27" s="86">
        <f t="shared" si="8"/>
        <v>3825.0386374201048</v>
      </c>
      <c r="AP27" s="86">
        <f t="shared" ref="AP27:BM27" si="9">IF(AP23="","",AP23)</f>
        <v>3863.2524714313386</v>
      </c>
      <c r="AQ27" s="86">
        <f t="shared" si="9"/>
        <v>3820.3579902384708</v>
      </c>
      <c r="AR27" s="86">
        <f t="shared" si="9"/>
        <v>3852.4891125758777</v>
      </c>
      <c r="AS27" s="86">
        <f t="shared" si="9"/>
        <v>3872.2870768443804</v>
      </c>
      <c r="AT27" s="86">
        <f t="shared" si="9"/>
        <v>3903.444528807926</v>
      </c>
      <c r="AU27" s="86">
        <f t="shared" si="9"/>
        <v>3971.1110191062062</v>
      </c>
      <c r="AV27" s="86">
        <f t="shared" si="9"/>
        <v>3980.0399315516424</v>
      </c>
      <c r="AW27" s="86">
        <f t="shared" si="9"/>
        <v>4008.6009291848927</v>
      </c>
      <c r="AX27" s="86">
        <f t="shared" si="9"/>
        <v>4043.977619435168</v>
      </c>
      <c r="AY27" s="86">
        <f t="shared" si="9"/>
        <v>4090.3892405891993</v>
      </c>
      <c r="AZ27" s="86">
        <f t="shared" si="9"/>
        <v>4163.0899618374715</v>
      </c>
      <c r="BA27" s="86">
        <f t="shared" si="9"/>
        <v>4232.2205583815876</v>
      </c>
      <c r="BB27" s="86">
        <f t="shared" si="9"/>
        <v>4276.6848387878972</v>
      </c>
      <c r="BC27" s="86">
        <f t="shared" si="9"/>
        <v>4310.1141882904512</v>
      </c>
      <c r="BD27" s="86">
        <f t="shared" si="9"/>
        <v>4328.9384821850927</v>
      </c>
      <c r="BE27" s="86">
        <f t="shared" si="9"/>
        <v>4341.9207538365699</v>
      </c>
      <c r="BF27" s="86">
        <f t="shared" si="9"/>
        <v>4341.9207538365699</v>
      </c>
      <c r="BG27" s="86">
        <f t="shared" si="9"/>
        <v>4394.1743972337654</v>
      </c>
      <c r="BH27" s="86">
        <f t="shared" si="9"/>
        <v>4417.5424862064256</v>
      </c>
      <c r="BI27" s="86">
        <f t="shared" si="9"/>
        <v>4428.5774171101802</v>
      </c>
      <c r="BJ27" s="86">
        <f t="shared" si="9"/>
        <v>4449.3490517525452</v>
      </c>
      <c r="BK27" s="86">
        <f t="shared" si="9"/>
        <v>4469.7961296036219</v>
      </c>
      <c r="BL27" s="86">
        <f t="shared" si="9"/>
        <v>4510.6902853057754</v>
      </c>
      <c r="BM27" s="86">
        <f t="shared" si="9"/>
        <v>4559.6983607901029</v>
      </c>
      <c r="BN27" s="86">
        <f t="shared" ref="BN27:CK27" si="10">IF(BN23="","",BN23)</f>
        <v>4591.8294831275089</v>
      </c>
      <c r="BO27" s="86">
        <f t="shared" si="10"/>
        <v>4619.0922535956115</v>
      </c>
      <c r="BP27" s="86">
        <f t="shared" si="10"/>
        <v>4638.5656610728274</v>
      </c>
      <c r="BQ27" s="86">
        <f t="shared" si="10"/>
        <v>4653.4952734720264</v>
      </c>
      <c r="BR27" s="86">
        <f t="shared" si="10"/>
        <v>4662.9074204193466</v>
      </c>
      <c r="BS27" s="86">
        <f t="shared" si="10"/>
        <v>4662.9074204193466</v>
      </c>
      <c r="BT27" s="86">
        <f t="shared" si="10"/>
        <v>4674.2669081143904</v>
      </c>
      <c r="BU27" s="86">
        <f t="shared" si="10"/>
        <v>4668.100329079939</v>
      </c>
      <c r="BV27" s="86">
        <f t="shared" si="10"/>
        <v>4693.917512558517</v>
      </c>
      <c r="BW27" s="86">
        <f t="shared" si="10"/>
        <v>4754.2779007649506</v>
      </c>
      <c r="BX27" s="86">
        <f t="shared" si="10"/>
        <v>4824.3087450345001</v>
      </c>
      <c r="BY27" s="86">
        <f t="shared" si="10"/>
        <v>4879.0704553514943</v>
      </c>
      <c r="BZ27" s="86">
        <f t="shared" si="10"/>
        <v>4904.8018614040584</v>
      </c>
      <c r="CA27" s="86">
        <f t="shared" si="10"/>
        <v>4938.6545400836094</v>
      </c>
      <c r="CB27" s="86">
        <f t="shared" si="10"/>
        <v>4954.4941376998067</v>
      </c>
      <c r="CC27" s="86">
        <f t="shared" si="10"/>
        <v>4959.7740035718734</v>
      </c>
      <c r="CD27" s="86">
        <f t="shared" si="10"/>
        <v>4973.3036598690414</v>
      </c>
      <c r="CE27" s="86">
        <f t="shared" si="10"/>
        <v>5012.0894501352514</v>
      </c>
      <c r="CF27" s="86">
        <f t="shared" si="10"/>
        <v>5028.3549235478358</v>
      </c>
      <c r="CG27" s="86">
        <f t="shared" si="10"/>
        <v>5090.1685612190477</v>
      </c>
      <c r="CH27" s="86" t="e">
        <f t="shared" si="10"/>
        <v>#VALUE!</v>
      </c>
      <c r="CI27" s="86" t="e">
        <f t="shared" si="10"/>
        <v>#VALUE!</v>
      </c>
      <c r="CJ27" s="86" t="e">
        <f t="shared" si="10"/>
        <v>#VALUE!</v>
      </c>
      <c r="CK27" s="86" t="e">
        <f t="shared" si="10"/>
        <v>#VALUE!</v>
      </c>
      <c r="CL27" s="86" t="e">
        <f t="shared" ref="CL27:CW27" si="11">IF(CL23="","",CL23)</f>
        <v>#VALUE!</v>
      </c>
      <c r="CM27" s="86" t="e">
        <f t="shared" si="11"/>
        <v>#VALUE!</v>
      </c>
      <c r="CN27" s="86" t="e">
        <f t="shared" si="11"/>
        <v>#VALUE!</v>
      </c>
      <c r="CO27" s="86" t="e">
        <f t="shared" si="11"/>
        <v>#VALUE!</v>
      </c>
      <c r="CP27" s="86" t="e">
        <f t="shared" si="11"/>
        <v>#VALUE!</v>
      </c>
      <c r="CQ27" s="86" t="e">
        <f t="shared" si="11"/>
        <v>#VALUE!</v>
      </c>
      <c r="CR27" s="86" t="e">
        <f t="shared" si="11"/>
        <v>#VALUE!</v>
      </c>
      <c r="CS27" s="86" t="e">
        <f t="shared" si="11"/>
        <v>#VALUE!</v>
      </c>
      <c r="CT27" s="86" t="e">
        <f t="shared" si="11"/>
        <v>#VALUE!</v>
      </c>
      <c r="CU27" s="86" t="e">
        <f t="shared" si="11"/>
        <v>#VALUE!</v>
      </c>
      <c r="CV27" s="86" t="e">
        <f t="shared" si="11"/>
        <v>#VALUE!</v>
      </c>
      <c r="CW27" s="86" t="e">
        <f t="shared" si="11"/>
        <v>#VALUE!</v>
      </c>
      <c r="CX27" s="86" t="e">
        <f t="shared" ref="CX27:DB27" si="12">IF(CX23="","",CX23)</f>
        <v>#VALUE!</v>
      </c>
      <c r="CY27" s="86" t="e">
        <f t="shared" si="12"/>
        <v>#VALUE!</v>
      </c>
      <c r="CZ27" s="86" t="e">
        <f t="shared" si="12"/>
        <v>#VALUE!</v>
      </c>
      <c r="DA27" s="86" t="e">
        <f t="shared" si="12"/>
        <v>#VALUE!</v>
      </c>
      <c r="DB27" s="86">
        <f t="shared" si="12"/>
        <v>0</v>
      </c>
      <c r="DC27" s="139">
        <v>26</v>
      </c>
    </row>
    <row r="28" spans="1:107" ht="13.8" thickBot="1" x14ac:dyDescent="0.3">
      <c r="A28" s="87" t="s">
        <v>112</v>
      </c>
      <c r="B28" s="88" t="s">
        <v>42</v>
      </c>
      <c r="C28" s="89">
        <f t="shared" ref="C28:Q28" si="13">IF(C23="","",C13)</f>
        <v>7880.0712032851097</v>
      </c>
      <c r="D28" s="89">
        <f t="shared" si="13"/>
        <v>7880.0712032851097</v>
      </c>
      <c r="E28" s="89">
        <f t="shared" si="13"/>
        <v>7883.0332248605955</v>
      </c>
      <c r="F28" s="89">
        <f t="shared" si="13"/>
        <v>5278.2908132364246</v>
      </c>
      <c r="G28" s="89">
        <f t="shared" si="13"/>
        <v>5285.5417813088043</v>
      </c>
      <c r="H28" s="89">
        <f t="shared" si="13"/>
        <v>5285.5417813088043</v>
      </c>
      <c r="I28" s="89">
        <f t="shared" si="13"/>
        <v>5294.0812604763496</v>
      </c>
      <c r="J28" s="89">
        <f t="shared" si="13"/>
        <v>5292.1778350407158</v>
      </c>
      <c r="K28" s="89">
        <f t="shared" si="13"/>
        <v>5298.3981078373945</v>
      </c>
      <c r="L28" s="89">
        <f t="shared" si="13"/>
        <v>5303.7101173338224</v>
      </c>
      <c r="M28" s="89">
        <f t="shared" si="13"/>
        <v>5307.9351880467939</v>
      </c>
      <c r="N28" s="89">
        <f t="shared" si="13"/>
        <v>5032.2291856765778</v>
      </c>
      <c r="O28" s="89">
        <f t="shared" si="13"/>
        <v>5032.2291856765778</v>
      </c>
      <c r="P28" s="89">
        <f t="shared" si="13"/>
        <v>4524.6724287091838</v>
      </c>
      <c r="Q28" s="89">
        <f t="shared" si="13"/>
        <v>4526.2796244991096</v>
      </c>
      <c r="R28" s="89">
        <f>'2 Cargos Fijo y Variable'!S45</f>
        <v>4533.0917254737014</v>
      </c>
      <c r="S28" s="89">
        <f>'2 Cargos Fijo y Variable'!T45</f>
        <v>4427.6236402838394</v>
      </c>
      <c r="T28" s="89">
        <f>'2 Cargos Fijo y Variable'!U45</f>
        <v>4426.3148606006926</v>
      </c>
      <c r="U28" s="89">
        <f>'2 Cargos Fijo y Variable'!V45</f>
        <v>4423.9102046743456</v>
      </c>
      <c r="V28" s="89">
        <f>'2 Cargos Fijo y Variable'!W45</f>
        <v>4444.7025826363142</v>
      </c>
      <c r="W28" s="89">
        <f>'2 Cargos Fijo y Variable'!X45</f>
        <v>4465.5926847747041</v>
      </c>
      <c r="X28" s="89">
        <f>'2 Cargos Fijo y Variable'!Y45</f>
        <v>4486.5809703931445</v>
      </c>
      <c r="Y28" s="89">
        <f>'2 Cargos Fijo y Variable'!Z45</f>
        <v>4507.6679009539921</v>
      </c>
      <c r="Z28" s="89">
        <f>'2 Cargos Fijo y Variable'!AA45</f>
        <v>4528.8539400884756</v>
      </c>
      <c r="AA28" s="89">
        <f>'2 Cargos Fijo y Variable'!AB45</f>
        <v>4550.1395536068912</v>
      </c>
      <c r="AB28" s="89">
        <f>'2 Cargos Fijo y Variable'!AC45</f>
        <v>4571.5252095088435</v>
      </c>
      <c r="AC28" s="89">
        <f>'2 Cargos Fijo y Variable'!AD45</f>
        <v>4593.0113779935346</v>
      </c>
      <c r="AD28" s="89">
        <f>'2 Cargos Fijo y Variable'!AE45</f>
        <v>4614.5985314701038</v>
      </c>
      <c r="AE28" s="89">
        <f>'2 Cargos Fijo y Variable'!AF45</f>
        <v>4636.287144568013</v>
      </c>
      <c r="AF28" s="89">
        <f>'2 Cargos Fijo y Variable'!AG45</f>
        <v>4658.0776941474824</v>
      </c>
      <c r="AG28" s="89">
        <f>'2 Cargos Fijo y Variable'!AH45</f>
        <v>4679.9706593099754</v>
      </c>
      <c r="AH28" s="89">
        <f>'2 Cargos Fijo y Variable'!AI45</f>
        <v>4701.9665214087318</v>
      </c>
      <c r="AI28" s="89">
        <f>'2 Cargos Fijo y Variable'!AJ45</f>
        <v>4724.0657640593527</v>
      </c>
      <c r="AJ28" s="89">
        <f>'2 Cargos Fijo y Variable'!AK45</f>
        <v>4759.4962572897985</v>
      </c>
      <c r="AK28" s="89">
        <f>'2 Cargos Fijo y Variable'!AL45</f>
        <v>4795.1924792194723</v>
      </c>
      <c r="AL28" s="89">
        <f>'2 Cargos Fijo y Variable'!AM45</f>
        <v>4831.1564228136185</v>
      </c>
      <c r="AM28" s="89">
        <f>'2 Cargos Fijo y Variable'!AN45</f>
        <v>4867.3900959847206</v>
      </c>
      <c r="AN28" s="89">
        <f>'2 Cargos Fijo y Variable'!AO45</f>
        <v>4903.8955217046059</v>
      </c>
      <c r="AO28" s="89">
        <f>'2 Cargos Fijo y Variable'!AP45</f>
        <v>4940.6747381173909</v>
      </c>
      <c r="AP28" s="89">
        <f>'2 Cargos Fijo y Variable'!AQ45</f>
        <v>4986.1289457080711</v>
      </c>
      <c r="AQ28" s="89">
        <f>'2 Cargos Fijo y Variable'!AR45</f>
        <v>5032.0013320085855</v>
      </c>
      <c r="AR28" s="89">
        <f>'2 Cargos Fijo y Variable'!AS45</f>
        <v>5078.295744263065</v>
      </c>
      <c r="AS28" s="89">
        <f>'2 Cargos Fijo y Variable'!AT45</f>
        <v>5125.016065110286</v>
      </c>
      <c r="AT28" s="89">
        <f>'2 Cargos Fijo y Variable'!AU45</f>
        <v>5172.1662129093011</v>
      </c>
      <c r="AU28" s="89">
        <f>'2 Cargos Fijo y Variable'!AV45</f>
        <v>5219.7501420680674</v>
      </c>
      <c r="AV28" s="89">
        <f>'2 Cargos Fijo y Variable'!AW45</f>
        <v>5267.7718433750942</v>
      </c>
      <c r="AW28" s="89">
        <f>'2 Cargos Fijo y Variable'!AX45</f>
        <v>5316.2353443341453</v>
      </c>
      <c r="AX28" s="89">
        <f>'2 Cargos Fijo y Variable'!AY45</f>
        <v>5374.7139331218204</v>
      </c>
      <c r="AY28" s="89">
        <f>'2 Cargos Fijo y Variable'!AZ45</f>
        <v>5433.8357863861602</v>
      </c>
      <c r="AZ28" s="89">
        <f>'2 Cargos Fijo y Variable'!BA45</f>
        <v>5493.6079800364078</v>
      </c>
      <c r="BA28" s="89">
        <f>'2 Cargos Fijo y Variable'!BB45</f>
        <v>5554.0376678168077</v>
      </c>
      <c r="BB28" s="89">
        <f>'2 Cargos Fijo y Variable'!BC45</f>
        <v>6105.1348143607229</v>
      </c>
      <c r="BC28" s="89">
        <f>'2 Cargos Fijo y Variable'!BD45</f>
        <v>6665.9020546528427</v>
      </c>
      <c r="BD28" s="89">
        <f>'2 Cargos Fijo y Variable'!BE45</f>
        <v>6227.2283535556498</v>
      </c>
      <c r="BE28" s="89">
        <f>'2 Cargos Fijo y Variable'!BF45</f>
        <v>6284.5188544083621</v>
      </c>
      <c r="BF28" s="89">
        <f>'2 Cargos Fijo y Variable'!BG45</f>
        <v>6342.3364278689196</v>
      </c>
      <c r="BG28" s="89">
        <f>'2 Cargos Fijo y Variable'!BH45</f>
        <v>6400.6859230053142</v>
      </c>
      <c r="BH28" s="89">
        <f>'2 Cargos Fijo y Variable'!BI45</f>
        <v>6459.5722334969641</v>
      </c>
      <c r="BI28" s="89">
        <f>'2 Cargos Fijo y Variable'!BJ45</f>
        <v>6519.0002980451372</v>
      </c>
      <c r="BJ28" s="89">
        <f>'2 Cargos Fijo y Variable'!BK45</f>
        <v>6578.9751007871528</v>
      </c>
      <c r="BK28" s="89">
        <f>'2 Cargos Fijo y Variable'!BL45</f>
        <v>6639.5016717143953</v>
      </c>
      <c r="BL28" s="89">
        <f>'2 Cargos Fijo y Variable'!BM45</f>
        <v>6772.2917051486829</v>
      </c>
      <c r="BM28" s="89">
        <f>'2 Cargos Fijo y Variable'!BN45</f>
        <v>6907.7375392516569</v>
      </c>
      <c r="BN28" s="89">
        <f>'2 Cargos Fijo y Variable'!BO45</f>
        <v>7101.1541903507032</v>
      </c>
      <c r="BO28" s="89">
        <f>'2 Cargos Fijo y Variable'!BP45</f>
        <v>7299.9865076805227</v>
      </c>
      <c r="BP28" s="89">
        <f>'2 Cargos Fijo y Variable'!BQ45</f>
        <v>7445.9862378341331</v>
      </c>
      <c r="BQ28" s="89">
        <f>'2 Cargos Fijo y Variable'!BR45</f>
        <v>7594.9059625908158</v>
      </c>
      <c r="BR28" s="89">
        <f>'2 Cargos Fijo y Variable'!BS45</f>
        <v>7746.8040818426325</v>
      </c>
      <c r="BS28" s="89">
        <f>'2 Cargos Fijo y Variable'!BT45</f>
        <v>7901.7401634794851</v>
      </c>
      <c r="BT28" s="89">
        <f>'2 Cargos Fijo y Variable'!BU45</f>
        <v>8059.7749667490752</v>
      </c>
      <c r="BU28" s="89">
        <f>'2 Cargos Fijo y Variable'!BV45</f>
        <v>8220.9704660840562</v>
      </c>
      <c r="BV28" s="89">
        <f>'2 Cargos Fijo y Variable'!BW45</f>
        <v>8385.3898754057373</v>
      </c>
      <c r="BW28" s="89">
        <f>'2 Cargos Fijo y Variable'!BX45</f>
        <v>8553.0976729138529</v>
      </c>
      <c r="BX28" s="89">
        <f>'2 Cargos Fijo y Variable'!BY45</f>
        <v>8664.2879426617328</v>
      </c>
      <c r="BY28" s="89">
        <f>'2 Cargos Fijo y Variable'!BZ45</f>
        <v>8743.9993917342217</v>
      </c>
      <c r="BZ28" s="89">
        <f>'2 Cargos Fijo y Variable'!CA45</f>
        <v>8824.4441861381765</v>
      </c>
      <c r="CA28" s="89">
        <f>'2 Cargos Fijo y Variable'!CB45</f>
        <v>8905.6290726506486</v>
      </c>
      <c r="CB28" s="89">
        <f>'2 Cargos Fijo y Variable'!CC45</f>
        <v>8923.4403307959492</v>
      </c>
      <c r="CC28" s="89">
        <f>'2 Cargos Fijo y Variable'!CD45</f>
        <v>8941.2872114575403</v>
      </c>
      <c r="CD28" s="89">
        <f>'2 Cargos Fijo y Variable'!CE45</f>
        <v>8985.9936475148279</v>
      </c>
      <c r="CE28" s="89">
        <f>'2 Cargos Fijo y Variable'!CF45</f>
        <v>9030.923615752401</v>
      </c>
      <c r="CF28" s="89">
        <f>'2 Cargos Fijo y Variable'!CG45</f>
        <v>9114.0081130173239</v>
      </c>
      <c r="CG28" s="89">
        <f>'2 Cargos Fijo y Variable'!CH45</f>
        <v>9197.8569876570837</v>
      </c>
      <c r="CH28" s="89" t="e">
        <f>'2 Cargos Fijo y Variable'!CI45</f>
        <v>#VALUE!</v>
      </c>
      <c r="CI28" s="89" t="e">
        <f>'2 Cargos Fijo y Variable'!CJ45</f>
        <v>#VALUE!</v>
      </c>
      <c r="CJ28" s="89" t="e">
        <f>'2 Cargos Fijo y Variable'!CK45</f>
        <v>#VALUE!</v>
      </c>
      <c r="CK28" s="89" t="e">
        <f>'2 Cargos Fijo y Variable'!CL45</f>
        <v>#VALUE!</v>
      </c>
      <c r="CL28" s="89" t="e">
        <f>'2 Cargos Fijo y Variable'!CM45</f>
        <v>#VALUE!</v>
      </c>
      <c r="CM28" s="89" t="e">
        <f>'2 Cargos Fijo y Variable'!CN45</f>
        <v>#VALUE!</v>
      </c>
      <c r="CN28" s="89" t="e">
        <f>'2 Cargos Fijo y Variable'!CO45</f>
        <v>#VALUE!</v>
      </c>
      <c r="CO28" s="89" t="e">
        <f>'2 Cargos Fijo y Variable'!CP45</f>
        <v>#VALUE!</v>
      </c>
      <c r="CP28" s="89" t="e">
        <f>'2 Cargos Fijo y Variable'!CQ45</f>
        <v>#VALUE!</v>
      </c>
      <c r="CQ28" s="89" t="e">
        <f>'2 Cargos Fijo y Variable'!CR45</f>
        <v>#VALUE!</v>
      </c>
      <c r="CR28" s="89" t="e">
        <f>'2 Cargos Fijo y Variable'!CS45</f>
        <v>#VALUE!</v>
      </c>
      <c r="CS28" s="89" t="e">
        <f>'2 Cargos Fijo y Variable'!CT45</f>
        <v>#VALUE!</v>
      </c>
      <c r="CT28" s="89" t="e">
        <f>'2 Cargos Fijo y Variable'!CU45</f>
        <v>#VALUE!</v>
      </c>
      <c r="CU28" s="89" t="e">
        <f>'2 Cargos Fijo y Variable'!CV45</f>
        <v>#VALUE!</v>
      </c>
      <c r="CV28" s="89" t="e">
        <f>'2 Cargos Fijo y Variable'!CW45</f>
        <v>#VALUE!</v>
      </c>
      <c r="CW28" s="89" t="e">
        <f>'2 Cargos Fijo y Variable'!CX45</f>
        <v>#VALUE!</v>
      </c>
      <c r="CX28" s="89" t="e">
        <f>'2 Cargos Fijo y Variable'!CY45</f>
        <v>#VALUE!</v>
      </c>
      <c r="CY28" s="89" t="e">
        <f>'2 Cargos Fijo y Variable'!CZ45</f>
        <v>#VALUE!</v>
      </c>
      <c r="CZ28" s="89" t="e">
        <f>'2 Cargos Fijo y Variable'!DA45</f>
        <v>#VALUE!</v>
      </c>
      <c r="DA28" s="89" t="e">
        <f>'2 Cargos Fijo y Variable'!DB45</f>
        <v>#VALUE!</v>
      </c>
      <c r="DB28" s="89">
        <f>'2 Cargos Fijo y Variable'!DC45</f>
        <v>0</v>
      </c>
      <c r="DC28" s="139">
        <v>27</v>
      </c>
    </row>
    <row r="29" spans="1:107" ht="13.8" thickBot="1" x14ac:dyDescent="0.3">
      <c r="A29" s="90"/>
      <c r="B29" s="8"/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59"/>
      <c r="AU29" s="59"/>
      <c r="AV29" s="59"/>
      <c r="AW29" s="59"/>
      <c r="AX29" s="59"/>
      <c r="AY29" s="59"/>
      <c r="AZ29" s="59"/>
      <c r="BA29" s="59"/>
      <c r="BB29" s="59"/>
      <c r="BC29" s="59"/>
      <c r="BD29" s="59"/>
      <c r="BE29" s="59"/>
      <c r="BF29" s="59"/>
      <c r="BG29" s="59"/>
      <c r="BH29" s="59"/>
      <c r="BI29" s="59"/>
      <c r="BJ29" s="59"/>
      <c r="BK29" s="59"/>
      <c r="BL29" s="59"/>
      <c r="BM29" s="59"/>
      <c r="BN29" s="59"/>
      <c r="BO29" s="59"/>
      <c r="BP29" s="59"/>
      <c r="BQ29" s="59"/>
      <c r="BR29" s="59"/>
      <c r="BS29" s="59"/>
      <c r="BT29" s="59"/>
      <c r="BU29" s="59"/>
      <c r="BV29" s="59"/>
      <c r="BW29" s="59"/>
      <c r="BX29" s="59"/>
      <c r="BY29" s="59"/>
      <c r="BZ29" s="59"/>
      <c r="CA29" s="59"/>
      <c r="CB29" s="59"/>
      <c r="CC29" s="59"/>
      <c r="CD29" s="59"/>
      <c r="CE29" s="59"/>
      <c r="CF29" s="59"/>
      <c r="CG29" s="59"/>
      <c r="CH29" s="59"/>
      <c r="CI29" s="59"/>
      <c r="CJ29" s="59"/>
      <c r="CK29" s="59"/>
      <c r="CL29" s="59"/>
      <c r="CM29" s="59"/>
      <c r="CN29" s="59"/>
      <c r="CO29" s="59"/>
      <c r="CP29" s="59"/>
      <c r="CQ29" s="59"/>
      <c r="CR29" s="59"/>
      <c r="CS29" s="59"/>
      <c r="CT29" s="59"/>
      <c r="CU29" s="59"/>
      <c r="CV29" s="59"/>
      <c r="CW29" s="59"/>
      <c r="CX29" s="59"/>
      <c r="CY29" s="59"/>
      <c r="CZ29" s="59"/>
      <c r="DA29" s="59"/>
      <c r="DB29" s="59"/>
      <c r="DC29" s="139">
        <v>28</v>
      </c>
    </row>
    <row r="30" spans="1:107" ht="15.6" x14ac:dyDescent="0.25">
      <c r="A30" s="91" t="s">
        <v>148</v>
      </c>
      <c r="B30" s="92" t="s">
        <v>5</v>
      </c>
      <c r="C30" s="93">
        <f t="shared" ref="C30:Q30" si="14">C13</f>
        <v>7880.0712032851097</v>
      </c>
      <c r="D30" s="93">
        <f t="shared" si="14"/>
        <v>7880.0712032851097</v>
      </c>
      <c r="E30" s="93">
        <f t="shared" si="14"/>
        <v>7883.0332248605955</v>
      </c>
      <c r="F30" s="93">
        <f t="shared" si="14"/>
        <v>5278.2908132364246</v>
      </c>
      <c r="G30" s="93">
        <f t="shared" si="14"/>
        <v>5285.5417813088043</v>
      </c>
      <c r="H30" s="93">
        <f t="shared" si="14"/>
        <v>5285.5417813088043</v>
      </c>
      <c r="I30" s="93">
        <f t="shared" si="14"/>
        <v>5294.0812604763496</v>
      </c>
      <c r="J30" s="93">
        <f t="shared" si="14"/>
        <v>5292.1778350407158</v>
      </c>
      <c r="K30" s="93">
        <f t="shared" si="14"/>
        <v>5298.3981078373945</v>
      </c>
      <c r="L30" s="93">
        <f t="shared" si="14"/>
        <v>5303.7101173338224</v>
      </c>
      <c r="M30" s="93">
        <f t="shared" si="14"/>
        <v>5307.9351880467939</v>
      </c>
      <c r="N30" s="93">
        <f t="shared" si="14"/>
        <v>5032.2291856765778</v>
      </c>
      <c r="O30" s="93">
        <f t="shared" si="14"/>
        <v>5032.2291856765778</v>
      </c>
      <c r="P30" s="93">
        <f t="shared" si="14"/>
        <v>4524.6724287091838</v>
      </c>
      <c r="Q30" s="93">
        <f t="shared" si="14"/>
        <v>4526.2796244991096</v>
      </c>
      <c r="R30" s="93">
        <f>'2 Cargos Fijo y Variable'!S46</f>
        <v>4533.0917254737014</v>
      </c>
      <c r="S30" s="93">
        <f>'2 Cargos Fijo y Variable'!T46</f>
        <v>4427.6236402838394</v>
      </c>
      <c r="T30" s="93">
        <f>'2 Cargos Fijo y Variable'!U46</f>
        <v>4426.3148606006926</v>
      </c>
      <c r="U30" s="93">
        <f>'2 Cargos Fijo y Variable'!V46</f>
        <v>4423.9102046743456</v>
      </c>
      <c r="V30" s="93">
        <f>'2 Cargos Fijo y Variable'!W46</f>
        <v>4444.7025826363142</v>
      </c>
      <c r="W30" s="93">
        <f>'2 Cargos Fijo y Variable'!X46</f>
        <v>4465.5926847747041</v>
      </c>
      <c r="X30" s="93">
        <f>'2 Cargos Fijo y Variable'!Y46</f>
        <v>4486.5809703931445</v>
      </c>
      <c r="Y30" s="93">
        <f>'2 Cargos Fijo y Variable'!Z46</f>
        <v>4507.6679009539921</v>
      </c>
      <c r="Z30" s="93">
        <f>'2 Cargos Fijo y Variable'!AA46</f>
        <v>4528.8539400884756</v>
      </c>
      <c r="AA30" s="93">
        <f>'2 Cargos Fijo y Variable'!AB46</f>
        <v>4550.1395536068912</v>
      </c>
      <c r="AB30" s="93">
        <f>'2 Cargos Fijo y Variable'!AC46</f>
        <v>4571.5252095088435</v>
      </c>
      <c r="AC30" s="93">
        <f>'2 Cargos Fijo y Variable'!AD46</f>
        <v>4593.0113779935346</v>
      </c>
      <c r="AD30" s="93">
        <f>'2 Cargos Fijo y Variable'!AE46</f>
        <v>4614.5985314701038</v>
      </c>
      <c r="AE30" s="93">
        <f>'2 Cargos Fijo y Variable'!AF46</f>
        <v>4636.287144568013</v>
      </c>
      <c r="AF30" s="93">
        <f>'2 Cargos Fijo y Variable'!AG46</f>
        <v>4658.0776941474824</v>
      </c>
      <c r="AG30" s="93">
        <f>'2 Cargos Fijo y Variable'!AH46</f>
        <v>4679.9706593099754</v>
      </c>
      <c r="AH30" s="93">
        <f>'2 Cargos Fijo y Variable'!AI46</f>
        <v>4701.9665214087318</v>
      </c>
      <c r="AI30" s="93">
        <f>'2 Cargos Fijo y Variable'!AJ46</f>
        <v>4724.0657640593527</v>
      </c>
      <c r="AJ30" s="93">
        <f>'2 Cargos Fijo y Variable'!AK46</f>
        <v>4759.4962572897985</v>
      </c>
      <c r="AK30" s="93">
        <f>'2 Cargos Fijo y Variable'!AL46</f>
        <v>4795.1924792194723</v>
      </c>
      <c r="AL30" s="93">
        <f>'2 Cargos Fijo y Variable'!AM46</f>
        <v>4831.1564228136185</v>
      </c>
      <c r="AM30" s="93">
        <f>'2 Cargos Fijo y Variable'!AN46</f>
        <v>4867.3900959847206</v>
      </c>
      <c r="AN30" s="93">
        <f>'2 Cargos Fijo y Variable'!AO46</f>
        <v>4903.8955217046059</v>
      </c>
      <c r="AO30" s="93">
        <f>'2 Cargos Fijo y Variable'!AP46</f>
        <v>4940.6747381173909</v>
      </c>
      <c r="AP30" s="93">
        <f>'2 Cargos Fijo y Variable'!AQ46</f>
        <v>4986.1289457080711</v>
      </c>
      <c r="AQ30" s="93">
        <f>'2 Cargos Fijo y Variable'!AR46</f>
        <v>5032.0013320085855</v>
      </c>
      <c r="AR30" s="93">
        <f>'2 Cargos Fijo y Variable'!AS46</f>
        <v>5078.295744263065</v>
      </c>
      <c r="AS30" s="93">
        <f>'2 Cargos Fijo y Variable'!AT46</f>
        <v>5125.016065110286</v>
      </c>
      <c r="AT30" s="93">
        <f>'2 Cargos Fijo y Variable'!AU46</f>
        <v>5172.1662129093011</v>
      </c>
      <c r="AU30" s="93">
        <f>'2 Cargos Fijo y Variable'!AV46</f>
        <v>5219.7501420680674</v>
      </c>
      <c r="AV30" s="93">
        <f>'2 Cargos Fijo y Variable'!AW46</f>
        <v>5267.7718433750942</v>
      </c>
      <c r="AW30" s="93">
        <f>'2 Cargos Fijo y Variable'!AX46</f>
        <v>5316.2353443341453</v>
      </c>
      <c r="AX30" s="93">
        <f>'2 Cargos Fijo y Variable'!AY46</f>
        <v>5374.7139331218204</v>
      </c>
      <c r="AY30" s="93">
        <f>'2 Cargos Fijo y Variable'!AZ46</f>
        <v>5433.8357863861602</v>
      </c>
      <c r="AZ30" s="93">
        <f>'2 Cargos Fijo y Variable'!BA46</f>
        <v>5493.6079800364078</v>
      </c>
      <c r="BA30" s="93">
        <f>'2 Cargos Fijo y Variable'!BB46</f>
        <v>5554.0376678168077</v>
      </c>
      <c r="BB30" s="93">
        <f>'2 Cargos Fijo y Variable'!BC46</f>
        <v>6105.1348143607229</v>
      </c>
      <c r="BC30" s="93">
        <f>'2 Cargos Fijo y Variable'!BD46</f>
        <v>6665.9020546528427</v>
      </c>
      <c r="BD30" s="93">
        <f>'2 Cargos Fijo y Variable'!BE46</f>
        <v>6227.2283535556498</v>
      </c>
      <c r="BE30" s="93">
        <f>'2 Cargos Fijo y Variable'!BF46</f>
        <v>6284.5188544083621</v>
      </c>
      <c r="BF30" s="93">
        <f>'2 Cargos Fijo y Variable'!BG46</f>
        <v>6342.3364278689196</v>
      </c>
      <c r="BG30" s="93">
        <f>'2 Cargos Fijo y Variable'!BH46</f>
        <v>6400.6859230053142</v>
      </c>
      <c r="BH30" s="93">
        <f>'2 Cargos Fijo y Variable'!BI46</f>
        <v>6459.5722334969641</v>
      </c>
      <c r="BI30" s="93">
        <f>'2 Cargos Fijo y Variable'!BJ46</f>
        <v>6519.0002980451372</v>
      </c>
      <c r="BJ30" s="93">
        <f>'2 Cargos Fijo y Variable'!BK46</f>
        <v>6578.9751007871528</v>
      </c>
      <c r="BK30" s="93">
        <f>'2 Cargos Fijo y Variable'!BL46</f>
        <v>6639.5016717143953</v>
      </c>
      <c r="BL30" s="93">
        <f>'2 Cargos Fijo y Variable'!BM46</f>
        <v>6772.2917051486829</v>
      </c>
      <c r="BM30" s="93">
        <f>'2 Cargos Fijo y Variable'!BN46</f>
        <v>6907.7375392516569</v>
      </c>
      <c r="BN30" s="93">
        <f>'2 Cargos Fijo y Variable'!BO46</f>
        <v>7101.1541903507032</v>
      </c>
      <c r="BO30" s="93">
        <f>'2 Cargos Fijo y Variable'!BP46</f>
        <v>7299.9865076805227</v>
      </c>
      <c r="BP30" s="93">
        <f>'2 Cargos Fijo y Variable'!BQ46</f>
        <v>7445.9862378341331</v>
      </c>
      <c r="BQ30" s="93">
        <f>'2 Cargos Fijo y Variable'!BR46</f>
        <v>7594.9059625908158</v>
      </c>
      <c r="BR30" s="93">
        <f>'2 Cargos Fijo y Variable'!BS46</f>
        <v>7746.8040818426325</v>
      </c>
      <c r="BS30" s="93">
        <f>'2 Cargos Fijo y Variable'!BT46</f>
        <v>7901.7401634794851</v>
      </c>
      <c r="BT30" s="93">
        <f>'2 Cargos Fijo y Variable'!BU46</f>
        <v>8059.7749667490752</v>
      </c>
      <c r="BU30" s="93">
        <f>'2 Cargos Fijo y Variable'!BV46</f>
        <v>8220.9704660840562</v>
      </c>
      <c r="BV30" s="93">
        <f>'2 Cargos Fijo y Variable'!BW46</f>
        <v>8385.3898754057373</v>
      </c>
      <c r="BW30" s="93">
        <f>'2 Cargos Fijo y Variable'!BX46</f>
        <v>8553.0976729138529</v>
      </c>
      <c r="BX30" s="93">
        <f>'2 Cargos Fijo y Variable'!BY46</f>
        <v>8664.2879426617328</v>
      </c>
      <c r="BY30" s="93">
        <f>'2 Cargos Fijo y Variable'!BZ46</f>
        <v>8743.9993917342217</v>
      </c>
      <c r="BZ30" s="93">
        <f>'2 Cargos Fijo y Variable'!CA46</f>
        <v>8824.4441861381765</v>
      </c>
      <c r="CA30" s="93">
        <f>'2 Cargos Fijo y Variable'!CB46</f>
        <v>8905.6290726506486</v>
      </c>
      <c r="CB30" s="93">
        <f>'2 Cargos Fijo y Variable'!CC46</f>
        <v>8923.4403307959492</v>
      </c>
      <c r="CC30" s="93">
        <f>'2 Cargos Fijo y Variable'!CD46</f>
        <v>8941.2872114575403</v>
      </c>
      <c r="CD30" s="93">
        <f>'2 Cargos Fijo y Variable'!CE46</f>
        <v>8985.9936475148279</v>
      </c>
      <c r="CE30" s="93">
        <f>'2 Cargos Fijo y Variable'!CF46</f>
        <v>9030.923615752401</v>
      </c>
      <c r="CF30" s="93">
        <f>'2 Cargos Fijo y Variable'!CG46</f>
        <v>9114.0081130173239</v>
      </c>
      <c r="CG30" s="93">
        <f>'2 Cargos Fijo y Variable'!CH46</f>
        <v>9197.8569876570837</v>
      </c>
      <c r="CH30" s="93" t="e">
        <f>'2 Cargos Fijo y Variable'!CI46</f>
        <v>#VALUE!</v>
      </c>
      <c r="CI30" s="93" t="e">
        <f>'2 Cargos Fijo y Variable'!CJ46</f>
        <v>#VALUE!</v>
      </c>
      <c r="CJ30" s="93" t="e">
        <f>'2 Cargos Fijo y Variable'!CK46</f>
        <v>#VALUE!</v>
      </c>
      <c r="CK30" s="93" t="e">
        <f>'2 Cargos Fijo y Variable'!CL46</f>
        <v>#VALUE!</v>
      </c>
      <c r="CL30" s="93" t="e">
        <f>'2 Cargos Fijo y Variable'!CM46</f>
        <v>#VALUE!</v>
      </c>
      <c r="CM30" s="93" t="e">
        <f>'2 Cargos Fijo y Variable'!CN46</f>
        <v>#VALUE!</v>
      </c>
      <c r="CN30" s="93" t="e">
        <f>'2 Cargos Fijo y Variable'!CO46</f>
        <v>#VALUE!</v>
      </c>
      <c r="CO30" s="93" t="e">
        <f>'2 Cargos Fijo y Variable'!CP46</f>
        <v>#VALUE!</v>
      </c>
      <c r="CP30" s="93" t="e">
        <f>'2 Cargos Fijo y Variable'!CQ46</f>
        <v>#VALUE!</v>
      </c>
      <c r="CQ30" s="93" t="e">
        <f>'2 Cargos Fijo y Variable'!CR46</f>
        <v>#VALUE!</v>
      </c>
      <c r="CR30" s="93" t="e">
        <f>'2 Cargos Fijo y Variable'!CS46</f>
        <v>#VALUE!</v>
      </c>
      <c r="CS30" s="93" t="e">
        <f>'2 Cargos Fijo y Variable'!CT46</f>
        <v>#VALUE!</v>
      </c>
      <c r="CT30" s="93" t="e">
        <f>'2 Cargos Fijo y Variable'!CU46</f>
        <v>#VALUE!</v>
      </c>
      <c r="CU30" s="93" t="e">
        <f>'2 Cargos Fijo y Variable'!CV46</f>
        <v>#VALUE!</v>
      </c>
      <c r="CV30" s="93" t="e">
        <f>'2 Cargos Fijo y Variable'!CW46</f>
        <v>#VALUE!</v>
      </c>
      <c r="CW30" s="93" t="e">
        <f>'2 Cargos Fijo y Variable'!CX46</f>
        <v>#VALUE!</v>
      </c>
      <c r="CX30" s="93" t="e">
        <f>'2 Cargos Fijo y Variable'!CY46</f>
        <v>#VALUE!</v>
      </c>
      <c r="CY30" s="93" t="e">
        <f>'2 Cargos Fijo y Variable'!CZ46</f>
        <v>#VALUE!</v>
      </c>
      <c r="CZ30" s="93" t="e">
        <f>'2 Cargos Fijo y Variable'!DA46</f>
        <v>#VALUE!</v>
      </c>
      <c r="DA30" s="93" t="e">
        <f>'2 Cargos Fijo y Variable'!DB46</f>
        <v>#VALUE!</v>
      </c>
      <c r="DB30" s="93">
        <f>'2 Cargos Fijo y Variable'!DC46</f>
        <v>0</v>
      </c>
      <c r="DC30" s="139">
        <v>29</v>
      </c>
    </row>
    <row r="31" spans="1:107" ht="15.6" x14ac:dyDescent="0.25">
      <c r="A31" s="84" t="s">
        <v>43</v>
      </c>
      <c r="B31" s="97" t="s">
        <v>5</v>
      </c>
      <c r="C31" s="86">
        <f>IF(C30="","",C30)</f>
        <v>7880.0712032851097</v>
      </c>
      <c r="D31" s="86">
        <f t="shared" ref="D31:R31" si="15">IF(D30="","",D30)</f>
        <v>7880.0712032851097</v>
      </c>
      <c r="E31" s="86">
        <f t="shared" si="15"/>
        <v>7883.0332248605955</v>
      </c>
      <c r="F31" s="86">
        <f t="shared" si="15"/>
        <v>5278.2908132364246</v>
      </c>
      <c r="G31" s="86">
        <f t="shared" si="15"/>
        <v>5285.5417813088043</v>
      </c>
      <c r="H31" s="86">
        <f t="shared" si="15"/>
        <v>5285.5417813088043</v>
      </c>
      <c r="I31" s="86">
        <f t="shared" si="15"/>
        <v>5294.0812604763496</v>
      </c>
      <c r="J31" s="86">
        <f t="shared" si="15"/>
        <v>5292.1778350407158</v>
      </c>
      <c r="K31" s="86">
        <f t="shared" si="15"/>
        <v>5298.3981078373945</v>
      </c>
      <c r="L31" s="86">
        <f t="shared" si="15"/>
        <v>5303.7101173338224</v>
      </c>
      <c r="M31" s="86">
        <f t="shared" si="15"/>
        <v>5307.9351880467939</v>
      </c>
      <c r="N31" s="86">
        <f t="shared" si="15"/>
        <v>5032.2291856765778</v>
      </c>
      <c r="O31" s="86">
        <f t="shared" si="15"/>
        <v>5032.2291856765778</v>
      </c>
      <c r="P31" s="86">
        <f t="shared" si="15"/>
        <v>4524.6724287091838</v>
      </c>
      <c r="Q31" s="86">
        <f t="shared" si="15"/>
        <v>4526.2796244991096</v>
      </c>
      <c r="R31" s="86">
        <f t="shared" si="15"/>
        <v>4533.0917254737014</v>
      </c>
      <c r="S31" s="86">
        <f t="shared" ref="S31:AO31" si="16">IF(S30="","",S30)</f>
        <v>4427.6236402838394</v>
      </c>
      <c r="T31" s="86">
        <f t="shared" si="16"/>
        <v>4426.3148606006926</v>
      </c>
      <c r="U31" s="86">
        <f t="shared" si="16"/>
        <v>4423.9102046743456</v>
      </c>
      <c r="V31" s="86">
        <f t="shared" si="16"/>
        <v>4444.7025826363142</v>
      </c>
      <c r="W31" s="86">
        <f t="shared" si="16"/>
        <v>4465.5926847747041</v>
      </c>
      <c r="X31" s="86">
        <f t="shared" si="16"/>
        <v>4486.5809703931445</v>
      </c>
      <c r="Y31" s="86">
        <f t="shared" si="16"/>
        <v>4507.6679009539921</v>
      </c>
      <c r="Z31" s="86">
        <f t="shared" si="16"/>
        <v>4528.8539400884756</v>
      </c>
      <c r="AA31" s="86">
        <f t="shared" si="16"/>
        <v>4550.1395536068912</v>
      </c>
      <c r="AB31" s="86">
        <f t="shared" si="16"/>
        <v>4571.5252095088435</v>
      </c>
      <c r="AC31" s="86">
        <f t="shared" si="16"/>
        <v>4593.0113779935346</v>
      </c>
      <c r="AD31" s="86">
        <f t="shared" si="16"/>
        <v>4614.5985314701038</v>
      </c>
      <c r="AE31" s="86">
        <f t="shared" si="16"/>
        <v>4636.287144568013</v>
      </c>
      <c r="AF31" s="86">
        <f t="shared" si="16"/>
        <v>4658.0776941474824</v>
      </c>
      <c r="AG31" s="86">
        <f t="shared" si="16"/>
        <v>4679.9706593099754</v>
      </c>
      <c r="AH31" s="86">
        <f t="shared" si="16"/>
        <v>4701.9665214087318</v>
      </c>
      <c r="AI31" s="86">
        <f t="shared" si="16"/>
        <v>4724.0657640593527</v>
      </c>
      <c r="AJ31" s="86">
        <f t="shared" si="16"/>
        <v>4759.4962572897985</v>
      </c>
      <c r="AK31" s="86">
        <f t="shared" si="16"/>
        <v>4795.1924792194723</v>
      </c>
      <c r="AL31" s="86">
        <f t="shared" si="16"/>
        <v>4831.1564228136185</v>
      </c>
      <c r="AM31" s="86">
        <f t="shared" si="16"/>
        <v>4867.3900959847206</v>
      </c>
      <c r="AN31" s="86">
        <f t="shared" si="16"/>
        <v>4903.8955217046059</v>
      </c>
      <c r="AO31" s="86">
        <f t="shared" si="16"/>
        <v>4940.6747381173909</v>
      </c>
      <c r="AP31" s="86">
        <f t="shared" ref="AP31:BM31" si="17">IF(AP30="","",AP30)</f>
        <v>4986.1289457080711</v>
      </c>
      <c r="AQ31" s="86">
        <f t="shared" si="17"/>
        <v>5032.0013320085855</v>
      </c>
      <c r="AR31" s="86">
        <f t="shared" si="17"/>
        <v>5078.295744263065</v>
      </c>
      <c r="AS31" s="86">
        <f t="shared" si="17"/>
        <v>5125.016065110286</v>
      </c>
      <c r="AT31" s="86">
        <f t="shared" si="17"/>
        <v>5172.1662129093011</v>
      </c>
      <c r="AU31" s="86">
        <f t="shared" si="17"/>
        <v>5219.7501420680674</v>
      </c>
      <c r="AV31" s="86">
        <f t="shared" si="17"/>
        <v>5267.7718433750942</v>
      </c>
      <c r="AW31" s="86">
        <f t="shared" si="17"/>
        <v>5316.2353443341453</v>
      </c>
      <c r="AX31" s="86">
        <f t="shared" si="17"/>
        <v>5374.7139331218204</v>
      </c>
      <c r="AY31" s="86">
        <f t="shared" si="17"/>
        <v>5433.8357863861602</v>
      </c>
      <c r="AZ31" s="86">
        <f t="shared" si="17"/>
        <v>5493.6079800364078</v>
      </c>
      <c r="BA31" s="86">
        <f t="shared" si="17"/>
        <v>5554.0376678168077</v>
      </c>
      <c r="BB31" s="86">
        <f t="shared" si="17"/>
        <v>6105.1348143607229</v>
      </c>
      <c r="BC31" s="86">
        <f t="shared" si="17"/>
        <v>6665.9020546528427</v>
      </c>
      <c r="BD31" s="86">
        <f t="shared" si="17"/>
        <v>6227.2283535556498</v>
      </c>
      <c r="BE31" s="86">
        <f t="shared" si="17"/>
        <v>6284.5188544083621</v>
      </c>
      <c r="BF31" s="86">
        <f t="shared" si="17"/>
        <v>6342.3364278689196</v>
      </c>
      <c r="BG31" s="86">
        <f t="shared" si="17"/>
        <v>6400.6859230053142</v>
      </c>
      <c r="BH31" s="86">
        <f t="shared" si="17"/>
        <v>6459.5722334969641</v>
      </c>
      <c r="BI31" s="86">
        <f t="shared" si="17"/>
        <v>6519.0002980451372</v>
      </c>
      <c r="BJ31" s="86">
        <f t="shared" si="17"/>
        <v>6578.9751007871528</v>
      </c>
      <c r="BK31" s="86">
        <f t="shared" si="17"/>
        <v>6639.5016717143953</v>
      </c>
      <c r="BL31" s="86">
        <f t="shared" si="17"/>
        <v>6772.2917051486829</v>
      </c>
      <c r="BM31" s="86">
        <f t="shared" si="17"/>
        <v>6907.7375392516569</v>
      </c>
      <c r="BN31" s="86">
        <f t="shared" ref="BN31:CK31" si="18">IF(BN30="","",BN30)</f>
        <v>7101.1541903507032</v>
      </c>
      <c r="BO31" s="86">
        <f t="shared" si="18"/>
        <v>7299.9865076805227</v>
      </c>
      <c r="BP31" s="86">
        <f t="shared" si="18"/>
        <v>7445.9862378341331</v>
      </c>
      <c r="BQ31" s="86">
        <f t="shared" si="18"/>
        <v>7594.9059625908158</v>
      </c>
      <c r="BR31" s="86">
        <f t="shared" si="18"/>
        <v>7746.8040818426325</v>
      </c>
      <c r="BS31" s="86">
        <f t="shared" si="18"/>
        <v>7901.7401634794851</v>
      </c>
      <c r="BT31" s="86">
        <f t="shared" si="18"/>
        <v>8059.7749667490752</v>
      </c>
      <c r="BU31" s="86">
        <f t="shared" si="18"/>
        <v>8220.9704660840562</v>
      </c>
      <c r="BV31" s="86">
        <f t="shared" si="18"/>
        <v>8385.3898754057373</v>
      </c>
      <c r="BW31" s="86">
        <f t="shared" si="18"/>
        <v>8553.0976729138529</v>
      </c>
      <c r="BX31" s="86">
        <f t="shared" si="18"/>
        <v>8664.2879426617328</v>
      </c>
      <c r="BY31" s="86">
        <f t="shared" si="18"/>
        <v>8743.9993917342217</v>
      </c>
      <c r="BZ31" s="86">
        <f t="shared" si="18"/>
        <v>8824.4441861381765</v>
      </c>
      <c r="CA31" s="86">
        <f t="shared" si="18"/>
        <v>8905.6290726506486</v>
      </c>
      <c r="CB31" s="86">
        <f t="shared" si="18"/>
        <v>8923.4403307959492</v>
      </c>
      <c r="CC31" s="86">
        <f t="shared" si="18"/>
        <v>8941.2872114575403</v>
      </c>
      <c r="CD31" s="86">
        <f t="shared" si="18"/>
        <v>8985.9936475148279</v>
      </c>
      <c r="CE31" s="86">
        <f t="shared" si="18"/>
        <v>9030.923615752401</v>
      </c>
      <c r="CF31" s="86">
        <f t="shared" si="18"/>
        <v>9114.0081130173239</v>
      </c>
      <c r="CG31" s="86">
        <f t="shared" si="18"/>
        <v>9197.8569876570837</v>
      </c>
      <c r="CH31" s="86" t="e">
        <f t="shared" si="18"/>
        <v>#VALUE!</v>
      </c>
      <c r="CI31" s="86" t="e">
        <f t="shared" si="18"/>
        <v>#VALUE!</v>
      </c>
      <c r="CJ31" s="86" t="e">
        <f t="shared" si="18"/>
        <v>#VALUE!</v>
      </c>
      <c r="CK31" s="86" t="e">
        <f t="shared" si="18"/>
        <v>#VALUE!</v>
      </c>
      <c r="CL31" s="86" t="e">
        <f t="shared" ref="CL31:CW31" si="19">IF(CL30="","",CL30)</f>
        <v>#VALUE!</v>
      </c>
      <c r="CM31" s="86" t="e">
        <f t="shared" si="19"/>
        <v>#VALUE!</v>
      </c>
      <c r="CN31" s="86" t="e">
        <f t="shared" si="19"/>
        <v>#VALUE!</v>
      </c>
      <c r="CO31" s="86" t="e">
        <f t="shared" si="19"/>
        <v>#VALUE!</v>
      </c>
      <c r="CP31" s="86" t="e">
        <f t="shared" si="19"/>
        <v>#VALUE!</v>
      </c>
      <c r="CQ31" s="86" t="e">
        <f t="shared" si="19"/>
        <v>#VALUE!</v>
      </c>
      <c r="CR31" s="86" t="e">
        <f t="shared" si="19"/>
        <v>#VALUE!</v>
      </c>
      <c r="CS31" s="86" t="e">
        <f t="shared" si="19"/>
        <v>#VALUE!</v>
      </c>
      <c r="CT31" s="86" t="e">
        <f t="shared" si="19"/>
        <v>#VALUE!</v>
      </c>
      <c r="CU31" s="86" t="e">
        <f t="shared" si="19"/>
        <v>#VALUE!</v>
      </c>
      <c r="CV31" s="86" t="e">
        <f t="shared" si="19"/>
        <v>#VALUE!</v>
      </c>
      <c r="CW31" s="86" t="e">
        <f t="shared" si="19"/>
        <v>#VALUE!</v>
      </c>
      <c r="CX31" s="86" t="e">
        <f t="shared" ref="CX31:DB31" si="20">IF(CX30="","",CX30)</f>
        <v>#VALUE!</v>
      </c>
      <c r="CY31" s="86" t="e">
        <f t="shared" si="20"/>
        <v>#VALUE!</v>
      </c>
      <c r="CZ31" s="86" t="e">
        <f t="shared" si="20"/>
        <v>#VALUE!</v>
      </c>
      <c r="DA31" s="86" t="e">
        <f t="shared" si="20"/>
        <v>#VALUE!</v>
      </c>
      <c r="DB31" s="86">
        <f t="shared" si="20"/>
        <v>0</v>
      </c>
      <c r="DC31" s="139">
        <v>30</v>
      </c>
    </row>
    <row r="32" spans="1:107" ht="13.8" thickBot="1" x14ac:dyDescent="0.3">
      <c r="A32" s="87" t="s">
        <v>44</v>
      </c>
      <c r="B32" s="88" t="s">
        <v>3</v>
      </c>
      <c r="C32" s="89">
        <f t="shared" ref="C32:AH32" si="21">C14</f>
        <v>2192.9852568913061</v>
      </c>
      <c r="D32" s="89">
        <f t="shared" si="21"/>
        <v>2192.9852568913061</v>
      </c>
      <c r="E32" s="89">
        <f t="shared" si="21"/>
        <v>2229.9915519278275</v>
      </c>
      <c r="F32" s="89">
        <f t="shared" si="21"/>
        <v>2239.6890838792829</v>
      </c>
      <c r="G32" s="89">
        <f t="shared" si="21"/>
        <v>2250.7090065513912</v>
      </c>
      <c r="H32" s="89">
        <f t="shared" si="21"/>
        <v>2250.7090065513912</v>
      </c>
      <c r="I32" s="89">
        <f t="shared" si="21"/>
        <v>2263.7125153044785</v>
      </c>
      <c r="J32" s="89">
        <f t="shared" si="21"/>
        <v>2268.7816797336482</v>
      </c>
      <c r="K32" s="89">
        <f t="shared" si="21"/>
        <v>2270.765265814628</v>
      </c>
      <c r="L32" s="89">
        <f t="shared" si="21"/>
        <v>2275.8344302437977</v>
      </c>
      <c r="M32" s="89">
        <f t="shared" si="21"/>
        <v>2279.5812039523148</v>
      </c>
      <c r="N32" s="89">
        <f t="shared" si="21"/>
        <v>2282.0055869401785</v>
      </c>
      <c r="O32" s="89">
        <f t="shared" si="21"/>
        <v>2282.0055869401785</v>
      </c>
      <c r="P32" s="89">
        <f t="shared" si="21"/>
        <v>2297.4334786811301</v>
      </c>
      <c r="Q32" s="89">
        <f t="shared" si="21"/>
        <v>2312.8613704220816</v>
      </c>
      <c r="R32" s="89">
        <f t="shared" si="21"/>
        <v>2325.8648791751693</v>
      </c>
      <c r="S32" s="89">
        <f t="shared" si="21"/>
        <v>2329.611652883686</v>
      </c>
      <c r="T32" s="89">
        <f t="shared" si="21"/>
        <v>2322.1181054666527</v>
      </c>
      <c r="U32" s="89">
        <f t="shared" si="21"/>
        <v>2313.522565782408</v>
      </c>
      <c r="V32" s="89">
        <f t="shared" si="21"/>
        <v>2313.522565782408</v>
      </c>
      <c r="W32" s="89">
        <f t="shared" si="21"/>
        <v>2313.3021673289659</v>
      </c>
      <c r="X32" s="89">
        <f t="shared" si="21"/>
        <v>2320.5753162925575</v>
      </c>
      <c r="Y32" s="89">
        <f t="shared" si="21"/>
        <v>2319.2529255719041</v>
      </c>
      <c r="Z32" s="89">
        <f t="shared" si="21"/>
        <v>2315.9469487702718</v>
      </c>
      <c r="AA32" s="89">
        <f t="shared" si="21"/>
        <v>2324.7628869079585</v>
      </c>
      <c r="AB32" s="89">
        <f t="shared" si="21"/>
        <v>2334.2400204059713</v>
      </c>
      <c r="AC32" s="89">
        <f t="shared" si="21"/>
        <v>2349.0067167865964</v>
      </c>
      <c r="AD32" s="89">
        <f t="shared" si="21"/>
        <v>2360.9082332724734</v>
      </c>
      <c r="AE32" s="89">
        <f t="shared" si="21"/>
        <v>2375.0137342927724</v>
      </c>
      <c r="AF32" s="89">
        <f t="shared" si="21"/>
        <v>2398.8167672645259</v>
      </c>
      <c r="AG32" s="89">
        <f t="shared" si="21"/>
        <v>2397.4943765438729</v>
      </c>
      <c r="AH32" s="89">
        <f t="shared" si="21"/>
        <v>2405.4287208677906</v>
      </c>
      <c r="AI32" s="89">
        <f t="shared" ref="AI32:BN32" si="22">AI14</f>
        <v>2416.0078466330151</v>
      </c>
      <c r="AJ32" s="89">
        <f t="shared" si="22"/>
        <v>2425.2645816775857</v>
      </c>
      <c r="AK32" s="89">
        <f t="shared" si="22"/>
        <v>2432.5403754226186</v>
      </c>
      <c r="AL32" s="89">
        <f t="shared" si="22"/>
        <v>2437.606895070347</v>
      </c>
      <c r="AM32" s="89">
        <f t="shared" si="22"/>
        <v>2455.4591697991623</v>
      </c>
      <c r="AN32" s="89">
        <f t="shared" si="22"/>
        <v>2496.2328836859633</v>
      </c>
      <c r="AO32" s="89">
        <f t="shared" si="22"/>
        <v>2537.0065975727634</v>
      </c>
      <c r="AP32" s="89">
        <f t="shared" si="22"/>
        <v>2562.3524197186125</v>
      </c>
      <c r="AQ32" s="89">
        <f t="shared" si="22"/>
        <v>2594.3101954677263</v>
      </c>
      <c r="AR32" s="89">
        <f t="shared" si="22"/>
        <v>2616.1296423585009</v>
      </c>
      <c r="AS32" s="89">
        <f t="shared" si="22"/>
        <v>2629.5739480184729</v>
      </c>
      <c r="AT32" s="89">
        <f t="shared" si="22"/>
        <v>2650.7321995489206</v>
      </c>
      <c r="AU32" s="89">
        <f t="shared" si="22"/>
        <v>2677.8412093223069</v>
      </c>
      <c r="AV32" s="89">
        <f t="shared" si="22"/>
        <v>2702.7462345612716</v>
      </c>
      <c r="AW32" s="89">
        <f t="shared" si="22"/>
        <v>2722.1412984641825</v>
      </c>
      <c r="AX32" s="89">
        <f t="shared" si="22"/>
        <v>2746.1647298893781</v>
      </c>
      <c r="AY32" s="89">
        <f t="shared" si="22"/>
        <v>2777.6817087316081</v>
      </c>
      <c r="AZ32" s="89">
        <f t="shared" si="22"/>
        <v>2827.0509623026533</v>
      </c>
      <c r="BA32" s="89">
        <f t="shared" si="22"/>
        <v>2873.9958328858343</v>
      </c>
      <c r="BB32" s="89">
        <f t="shared" si="22"/>
        <v>2904.1904210074113</v>
      </c>
      <c r="BC32" s="89">
        <f t="shared" si="22"/>
        <v>2926.8914617119544</v>
      </c>
      <c r="BD32" s="89">
        <f t="shared" si="22"/>
        <v>2939.6745720115991</v>
      </c>
      <c r="BE32" s="89">
        <f t="shared" si="22"/>
        <v>2948.4905101492859</v>
      </c>
      <c r="BF32" s="89">
        <f t="shared" si="22"/>
        <v>2948.4905101492859</v>
      </c>
      <c r="BG32" s="89">
        <f t="shared" si="22"/>
        <v>2983.9746611534742</v>
      </c>
      <c r="BH32" s="89">
        <f t="shared" si="22"/>
        <v>2999.843349801311</v>
      </c>
      <c r="BI32" s="89">
        <f t="shared" si="22"/>
        <v>3007.3368972183439</v>
      </c>
      <c r="BJ32" s="89">
        <f t="shared" si="22"/>
        <v>3021.4423982386429</v>
      </c>
      <c r="BK32" s="89">
        <f t="shared" si="22"/>
        <v>3035.3275008054993</v>
      </c>
      <c r="BL32" s="89">
        <f t="shared" si="22"/>
        <v>3063.0977059392121</v>
      </c>
      <c r="BM32" s="89">
        <f t="shared" si="22"/>
        <v>3096.3778724089793</v>
      </c>
      <c r="BN32" s="89">
        <f t="shared" si="22"/>
        <v>3118.1973192997525</v>
      </c>
      <c r="BO32" s="89">
        <f t="shared" ref="BO32:CT32" si="23">BO14</f>
        <v>3136.7107893888947</v>
      </c>
      <c r="BP32" s="89">
        <f t="shared" si="23"/>
        <v>3149.9346965954246</v>
      </c>
      <c r="BQ32" s="89">
        <f t="shared" si="23"/>
        <v>3160.0730254537643</v>
      </c>
      <c r="BR32" s="89">
        <f t="shared" si="23"/>
        <v>3166.4645806035874</v>
      </c>
      <c r="BS32" s="89">
        <f t="shared" si="23"/>
        <v>2893.7678124725398</v>
      </c>
      <c r="BT32" s="89">
        <f t="shared" si="23"/>
        <v>2897.1914094929689</v>
      </c>
      <c r="BU32" s="89">
        <f t="shared" si="23"/>
        <v>2889.7525456661542</v>
      </c>
      <c r="BV32" s="89">
        <f t="shared" si="23"/>
        <v>3178.5864955429061</v>
      </c>
      <c r="BW32" s="89">
        <f t="shared" si="23"/>
        <v>3193.1327934700894</v>
      </c>
      <c r="BX32" s="89">
        <f t="shared" si="23"/>
        <v>3223.1069831382242</v>
      </c>
      <c r="BY32" s="89">
        <f t="shared" si="23"/>
        <v>3259.6931264096229</v>
      </c>
      <c r="BZ32" s="89">
        <f t="shared" si="23"/>
        <v>3276.8842057781126</v>
      </c>
      <c r="CA32" s="89">
        <f t="shared" si="23"/>
        <v>3298.483254215444</v>
      </c>
      <c r="CB32" s="89">
        <f t="shared" si="23"/>
        <v>3309.0623799806676</v>
      </c>
      <c r="CC32" s="89">
        <f t="shared" si="23"/>
        <v>3312.5887552357431</v>
      </c>
      <c r="CD32" s="89">
        <f t="shared" si="23"/>
        <v>3321.625091826872</v>
      </c>
      <c r="CE32" s="89">
        <f t="shared" si="23"/>
        <v>3327.7962485232524</v>
      </c>
      <c r="CF32" s="89">
        <f t="shared" si="23"/>
        <v>0</v>
      </c>
      <c r="CG32" s="89">
        <f t="shared" si="23"/>
        <v>3344.766929438299</v>
      </c>
      <c r="CH32" s="89" t="str">
        <f t="shared" si="23"/>
        <v/>
      </c>
      <c r="CI32" s="89" t="str">
        <f t="shared" si="23"/>
        <v/>
      </c>
      <c r="CJ32" s="89" t="str">
        <f t="shared" si="23"/>
        <v/>
      </c>
      <c r="CK32" s="89" t="str">
        <f t="shared" si="23"/>
        <v/>
      </c>
      <c r="CL32" s="89" t="str">
        <f t="shared" si="23"/>
        <v/>
      </c>
      <c r="CM32" s="89" t="str">
        <f t="shared" si="23"/>
        <v/>
      </c>
      <c r="CN32" s="89" t="str">
        <f t="shared" si="23"/>
        <v/>
      </c>
      <c r="CO32" s="89" t="str">
        <f t="shared" si="23"/>
        <v/>
      </c>
      <c r="CP32" s="89" t="str">
        <f t="shared" si="23"/>
        <v/>
      </c>
      <c r="CQ32" s="89" t="str">
        <f t="shared" si="23"/>
        <v/>
      </c>
      <c r="CR32" s="89" t="str">
        <f t="shared" si="23"/>
        <v/>
      </c>
      <c r="CS32" s="89" t="str">
        <f t="shared" si="23"/>
        <v/>
      </c>
      <c r="CT32" s="89" t="str">
        <f t="shared" si="23"/>
        <v/>
      </c>
      <c r="CU32" s="89" t="str">
        <f t="shared" ref="CU32:DB32" si="24">CU14</f>
        <v/>
      </c>
      <c r="CV32" s="89" t="str">
        <f t="shared" si="24"/>
        <v/>
      </c>
      <c r="CW32" s="89" t="str">
        <f t="shared" si="24"/>
        <v/>
      </c>
      <c r="CX32" s="89" t="str">
        <f t="shared" si="24"/>
        <v/>
      </c>
      <c r="CY32" s="89" t="str">
        <f t="shared" si="24"/>
        <v/>
      </c>
      <c r="CZ32" s="89" t="str">
        <f t="shared" si="24"/>
        <v/>
      </c>
      <c r="DA32" s="89" t="str">
        <f t="shared" si="24"/>
        <v/>
      </c>
      <c r="DB32" s="89">
        <f t="shared" si="24"/>
        <v>0</v>
      </c>
      <c r="DC32" s="139">
        <v>31</v>
      </c>
    </row>
    <row r="33" spans="1:107" ht="13.8" thickBot="1" x14ac:dyDescent="0.3">
      <c r="A33" s="90"/>
      <c r="B33" s="8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59"/>
      <c r="AU33" s="59"/>
      <c r="AV33" s="59"/>
      <c r="AW33" s="59"/>
      <c r="AX33" s="59"/>
      <c r="AY33" s="59"/>
      <c r="AZ33" s="59"/>
      <c r="BA33" s="59"/>
      <c r="BB33" s="59"/>
      <c r="BC33" s="59"/>
      <c r="BD33" s="59"/>
      <c r="BE33" s="59"/>
      <c r="BF33" s="59"/>
      <c r="BG33" s="59"/>
      <c r="BH33" s="59"/>
      <c r="BI33" s="59"/>
      <c r="BJ33" s="59"/>
      <c r="BK33" s="59"/>
      <c r="BL33" s="59"/>
      <c r="BM33" s="59"/>
      <c r="BN33" s="59"/>
      <c r="BO33" s="59"/>
      <c r="BP33" s="59"/>
      <c r="BQ33" s="59"/>
      <c r="BR33" s="59"/>
      <c r="BS33" s="59"/>
      <c r="BT33" s="59"/>
      <c r="BU33" s="59"/>
      <c r="BV33" s="59"/>
      <c r="BW33" s="59"/>
      <c r="BX33" s="59"/>
      <c r="BY33" s="59"/>
      <c r="BZ33" s="59"/>
      <c r="CA33" s="59"/>
      <c r="CB33" s="59"/>
      <c r="CC33" s="59"/>
      <c r="CD33" s="59"/>
      <c r="CE33" s="59"/>
      <c r="CF33" s="59"/>
      <c r="CG33" s="59"/>
      <c r="CH33" s="59"/>
      <c r="CI33" s="59"/>
      <c r="CJ33" s="59"/>
      <c r="CK33" s="59"/>
      <c r="CL33" s="59"/>
      <c r="CM33" s="59"/>
      <c r="CN33" s="59"/>
      <c r="CO33" s="59"/>
      <c r="CP33" s="59"/>
      <c r="CQ33" s="59"/>
      <c r="CR33" s="59"/>
      <c r="CS33" s="59"/>
      <c r="CT33" s="59"/>
      <c r="CU33" s="59"/>
      <c r="CV33" s="59"/>
      <c r="CW33" s="59"/>
      <c r="CX33" s="59"/>
      <c r="CY33" s="59"/>
      <c r="CZ33" s="59"/>
      <c r="DA33" s="59"/>
      <c r="DB33" s="59"/>
      <c r="DC33" s="139">
        <v>32</v>
      </c>
    </row>
    <row r="34" spans="1:107" x14ac:dyDescent="0.25">
      <c r="A34" s="91" t="s">
        <v>165</v>
      </c>
      <c r="B34" s="92" t="s">
        <v>42</v>
      </c>
      <c r="C34" s="93">
        <f t="shared" ref="C34:Q34" si="25">IF(C13="","",C13*1.2)</f>
        <v>9456.085443942131</v>
      </c>
      <c r="D34" s="93">
        <f t="shared" si="25"/>
        <v>9456.085443942131</v>
      </c>
      <c r="E34" s="93">
        <f t="shared" si="25"/>
        <v>9459.6398698327139</v>
      </c>
      <c r="F34" s="93">
        <f t="shared" si="25"/>
        <v>6333.948975883709</v>
      </c>
      <c r="G34" s="93">
        <f t="shared" si="25"/>
        <v>6342.6501375705648</v>
      </c>
      <c r="H34" s="93">
        <f t="shared" si="25"/>
        <v>6342.6501375705648</v>
      </c>
      <c r="I34" s="93">
        <f t="shared" si="25"/>
        <v>6352.8975125716197</v>
      </c>
      <c r="J34" s="93">
        <f t="shared" si="25"/>
        <v>6350.6134020488589</v>
      </c>
      <c r="K34" s="93">
        <f t="shared" si="25"/>
        <v>6358.077729404873</v>
      </c>
      <c r="L34" s="93">
        <f t="shared" si="25"/>
        <v>6364.4521408005867</v>
      </c>
      <c r="M34" s="93">
        <f t="shared" si="25"/>
        <v>6369.5222256561528</v>
      </c>
      <c r="N34" s="93">
        <f t="shared" si="25"/>
        <v>6038.6750228118935</v>
      </c>
      <c r="O34" s="93">
        <f t="shared" si="25"/>
        <v>6038.6750228118935</v>
      </c>
      <c r="P34" s="93">
        <f t="shared" si="25"/>
        <v>5429.6069144510202</v>
      </c>
      <c r="Q34" s="93">
        <f t="shared" si="25"/>
        <v>5431.5355493989309</v>
      </c>
      <c r="R34" s="93">
        <f>'2 Cargos Fijo y Variable'!S47</f>
        <v>4533.0917254737014</v>
      </c>
      <c r="S34" s="93">
        <f>'2 Cargos Fijo y Variable'!T47</f>
        <v>4427.6236402838394</v>
      </c>
      <c r="T34" s="93">
        <f>'2 Cargos Fijo y Variable'!U47</f>
        <v>4426.3148606006926</v>
      </c>
      <c r="U34" s="93">
        <f>'2 Cargos Fijo y Variable'!V47</f>
        <v>4423.9102046743456</v>
      </c>
      <c r="V34" s="93">
        <f>'2 Cargos Fijo y Variable'!W47</f>
        <v>4444.7025826363142</v>
      </c>
      <c r="W34" s="93">
        <f>'2 Cargos Fijo y Variable'!X47</f>
        <v>4465.5926847747041</v>
      </c>
      <c r="X34" s="93">
        <f>'2 Cargos Fijo y Variable'!Y47</f>
        <v>4486.5809703931445</v>
      </c>
      <c r="Y34" s="93">
        <f>'2 Cargos Fijo y Variable'!Z47</f>
        <v>4507.6679009539921</v>
      </c>
      <c r="Z34" s="93">
        <f>'2 Cargos Fijo y Variable'!AA47</f>
        <v>4528.8539400884756</v>
      </c>
      <c r="AA34" s="93">
        <f>'2 Cargos Fijo y Variable'!AB47</f>
        <v>4550.1395536068912</v>
      </c>
      <c r="AB34" s="93">
        <f>'2 Cargos Fijo y Variable'!AC47</f>
        <v>4571.5252095088435</v>
      </c>
      <c r="AC34" s="93">
        <f>'2 Cargos Fijo y Variable'!AD47</f>
        <v>4593.0113779935346</v>
      </c>
      <c r="AD34" s="93">
        <f>'2 Cargos Fijo y Variable'!AE47</f>
        <v>4614.5985314701038</v>
      </c>
      <c r="AE34" s="93">
        <f>'2 Cargos Fijo y Variable'!AF47</f>
        <v>4636.287144568013</v>
      </c>
      <c r="AF34" s="93">
        <f>'2 Cargos Fijo y Variable'!AG47</f>
        <v>4658.0776941474824</v>
      </c>
      <c r="AG34" s="93">
        <f>'2 Cargos Fijo y Variable'!AH47</f>
        <v>4679.9706593099754</v>
      </c>
      <c r="AH34" s="93">
        <f>'2 Cargos Fijo y Variable'!AI47</f>
        <v>4701.9665214087318</v>
      </c>
      <c r="AI34" s="93">
        <f>'2 Cargos Fijo y Variable'!AJ47</f>
        <v>4724.0657640593527</v>
      </c>
      <c r="AJ34" s="93">
        <f>'2 Cargos Fijo y Variable'!AK47</f>
        <v>4759.4962572897985</v>
      </c>
      <c r="AK34" s="93">
        <f>'2 Cargos Fijo y Variable'!AL47</f>
        <v>4795.1924792194723</v>
      </c>
      <c r="AL34" s="93">
        <f>'2 Cargos Fijo y Variable'!AM47</f>
        <v>4831.1564228136185</v>
      </c>
      <c r="AM34" s="93">
        <f>'2 Cargos Fijo y Variable'!AN47</f>
        <v>4867.3900959847206</v>
      </c>
      <c r="AN34" s="93">
        <f>'2 Cargos Fijo y Variable'!AO47</f>
        <v>4903.8955217046059</v>
      </c>
      <c r="AO34" s="93">
        <f>'2 Cargos Fijo y Variable'!AP47</f>
        <v>4940.6747381173909</v>
      </c>
      <c r="AP34" s="93">
        <f>'2 Cargos Fijo y Variable'!AQ47</f>
        <v>4986.1289457080711</v>
      </c>
      <c r="AQ34" s="93">
        <f>'2 Cargos Fijo y Variable'!AR47</f>
        <v>5032.0013320085855</v>
      </c>
      <c r="AR34" s="93">
        <f>'2 Cargos Fijo y Variable'!AS47</f>
        <v>5078.295744263065</v>
      </c>
      <c r="AS34" s="93">
        <f>'2 Cargos Fijo y Variable'!AT47</f>
        <v>5125.016065110286</v>
      </c>
      <c r="AT34" s="93">
        <f>'2 Cargos Fijo y Variable'!AU47</f>
        <v>5172.1662129093011</v>
      </c>
      <c r="AU34" s="93">
        <f>'2 Cargos Fijo y Variable'!AV47</f>
        <v>5219.7501420680674</v>
      </c>
      <c r="AV34" s="93">
        <f>'2 Cargos Fijo y Variable'!AW47</f>
        <v>5267.7718433750942</v>
      </c>
      <c r="AW34" s="93">
        <f>'2 Cargos Fijo y Variable'!AX47</f>
        <v>5316.2353443341453</v>
      </c>
      <c r="AX34" s="93">
        <f>'2 Cargos Fijo y Variable'!AY47</f>
        <v>5374.7139331218204</v>
      </c>
      <c r="AY34" s="93">
        <f>'2 Cargos Fijo y Variable'!AZ47</f>
        <v>5433.8357863861602</v>
      </c>
      <c r="AZ34" s="93">
        <f>'2 Cargos Fijo y Variable'!BA47</f>
        <v>5493.6079800364078</v>
      </c>
      <c r="BA34" s="93">
        <f>'2 Cargos Fijo y Variable'!BB47</f>
        <v>5554.0376678168077</v>
      </c>
      <c r="BB34" s="93">
        <f>'2 Cargos Fijo y Variable'!BC47</f>
        <v>6105.1348143607229</v>
      </c>
      <c r="BC34" s="93">
        <f>'2 Cargos Fijo y Variable'!BD47</f>
        <v>6665.9020546528427</v>
      </c>
      <c r="BD34" s="93">
        <f>'2 Cargos Fijo y Variable'!BE47</f>
        <v>6227.2283535556498</v>
      </c>
      <c r="BE34" s="93">
        <f>'2 Cargos Fijo y Variable'!BF47</f>
        <v>6284.5188544083621</v>
      </c>
      <c r="BF34" s="93">
        <f>'2 Cargos Fijo y Variable'!BG47</f>
        <v>6342.3364278689196</v>
      </c>
      <c r="BG34" s="93">
        <f>'2 Cargos Fijo y Variable'!BH47</f>
        <v>6400.6859230053142</v>
      </c>
      <c r="BH34" s="93">
        <f>'2 Cargos Fijo y Variable'!BI47</f>
        <v>6459.5722334969641</v>
      </c>
      <c r="BI34" s="93">
        <f>'2 Cargos Fijo y Variable'!BJ47</f>
        <v>6519.0002980451372</v>
      </c>
      <c r="BJ34" s="93">
        <f>'2 Cargos Fijo y Variable'!BK47</f>
        <v>6578.9751007871528</v>
      </c>
      <c r="BK34" s="93">
        <f>'2 Cargos Fijo y Variable'!BL47</f>
        <v>6639.5016717143953</v>
      </c>
      <c r="BL34" s="93">
        <f>'2 Cargos Fijo y Variable'!BM47</f>
        <v>6772.2917051486829</v>
      </c>
      <c r="BM34" s="93">
        <f>'2 Cargos Fijo y Variable'!BN47</f>
        <v>6907.7375392516569</v>
      </c>
      <c r="BN34" s="93">
        <f>'2 Cargos Fijo y Variable'!BO47</f>
        <v>7101.1541903507032</v>
      </c>
      <c r="BO34" s="93">
        <f>'2 Cargos Fijo y Variable'!BP47</f>
        <v>7299.9865076805227</v>
      </c>
      <c r="BP34" s="93">
        <f>'2 Cargos Fijo y Variable'!BQ47</f>
        <v>7445.9862378341331</v>
      </c>
      <c r="BQ34" s="93">
        <f>'2 Cargos Fijo y Variable'!BR47</f>
        <v>7594.9059625908158</v>
      </c>
      <c r="BR34" s="93">
        <f>'2 Cargos Fijo y Variable'!BS47</f>
        <v>7746.8040818426325</v>
      </c>
      <c r="BS34" s="93">
        <f>'2 Cargos Fijo y Variable'!BT47</f>
        <v>7901.7401634794851</v>
      </c>
      <c r="BT34" s="93">
        <f>'2 Cargos Fijo y Variable'!BU47</f>
        <v>8059.7749667490752</v>
      </c>
      <c r="BU34" s="93">
        <f>'2 Cargos Fijo y Variable'!BV47</f>
        <v>8220.9704660840562</v>
      </c>
      <c r="BV34" s="93">
        <f>'2 Cargos Fijo y Variable'!BW47</f>
        <v>8385.3898754057373</v>
      </c>
      <c r="BW34" s="93">
        <f>'2 Cargos Fijo y Variable'!BX47</f>
        <v>8553.0976729138529</v>
      </c>
      <c r="BX34" s="93">
        <f>'2 Cargos Fijo y Variable'!BY47</f>
        <v>8664.2879426617328</v>
      </c>
      <c r="BY34" s="93">
        <f>'2 Cargos Fijo y Variable'!BZ47</f>
        <v>8743.9993917342217</v>
      </c>
      <c r="BZ34" s="93">
        <f>'2 Cargos Fijo y Variable'!CA47</f>
        <v>8824.4441861381765</v>
      </c>
      <c r="CA34" s="93">
        <f>'2 Cargos Fijo y Variable'!CB47</f>
        <v>8905.6290726506486</v>
      </c>
      <c r="CB34" s="93">
        <f>'2 Cargos Fijo y Variable'!CC47</f>
        <v>8923.4403307959492</v>
      </c>
      <c r="CC34" s="93">
        <f>'2 Cargos Fijo y Variable'!CD47</f>
        <v>8941.2872114575403</v>
      </c>
      <c r="CD34" s="93">
        <f>'2 Cargos Fijo y Variable'!CE47</f>
        <v>8985.9936475148279</v>
      </c>
      <c r="CE34" s="93">
        <f>'2 Cargos Fijo y Variable'!CF47</f>
        <v>9030.923615752401</v>
      </c>
      <c r="CF34" s="93">
        <f>'2 Cargos Fijo y Variable'!CG47</f>
        <v>9114.0081130173239</v>
      </c>
      <c r="CG34" s="93">
        <f>'2 Cargos Fijo y Variable'!CH47</f>
        <v>9197.8569876570837</v>
      </c>
      <c r="CH34" s="93" t="e">
        <f>'2 Cargos Fijo y Variable'!CI47</f>
        <v>#VALUE!</v>
      </c>
      <c r="CI34" s="93" t="e">
        <f>'2 Cargos Fijo y Variable'!CJ47</f>
        <v>#VALUE!</v>
      </c>
      <c r="CJ34" s="93" t="e">
        <f>'2 Cargos Fijo y Variable'!CK47</f>
        <v>#VALUE!</v>
      </c>
      <c r="CK34" s="93" t="e">
        <f>'2 Cargos Fijo y Variable'!CL47</f>
        <v>#VALUE!</v>
      </c>
      <c r="CL34" s="93" t="e">
        <f>'2 Cargos Fijo y Variable'!CM47</f>
        <v>#VALUE!</v>
      </c>
      <c r="CM34" s="93" t="e">
        <f>'2 Cargos Fijo y Variable'!CN47</f>
        <v>#VALUE!</v>
      </c>
      <c r="CN34" s="93" t="e">
        <f>'2 Cargos Fijo y Variable'!CO47</f>
        <v>#VALUE!</v>
      </c>
      <c r="CO34" s="93" t="e">
        <f>'2 Cargos Fijo y Variable'!CP47</f>
        <v>#VALUE!</v>
      </c>
      <c r="CP34" s="93" t="e">
        <f>'2 Cargos Fijo y Variable'!CQ47</f>
        <v>#VALUE!</v>
      </c>
      <c r="CQ34" s="93" t="e">
        <f>'2 Cargos Fijo y Variable'!CR47</f>
        <v>#VALUE!</v>
      </c>
      <c r="CR34" s="93" t="e">
        <f>'2 Cargos Fijo y Variable'!CS47</f>
        <v>#VALUE!</v>
      </c>
      <c r="CS34" s="93" t="e">
        <f>'2 Cargos Fijo y Variable'!CT47</f>
        <v>#VALUE!</v>
      </c>
      <c r="CT34" s="93" t="e">
        <f>'2 Cargos Fijo y Variable'!CU47</f>
        <v>#VALUE!</v>
      </c>
      <c r="CU34" s="93" t="e">
        <f>'2 Cargos Fijo y Variable'!CV47</f>
        <v>#VALUE!</v>
      </c>
      <c r="CV34" s="93" t="e">
        <f>'2 Cargos Fijo y Variable'!CW47</f>
        <v>#VALUE!</v>
      </c>
      <c r="CW34" s="93" t="e">
        <f>'2 Cargos Fijo y Variable'!CX47</f>
        <v>#VALUE!</v>
      </c>
      <c r="CX34" s="93" t="e">
        <f>'2 Cargos Fijo y Variable'!CY47</f>
        <v>#VALUE!</v>
      </c>
      <c r="CY34" s="93" t="e">
        <f>'2 Cargos Fijo y Variable'!CZ47</f>
        <v>#VALUE!</v>
      </c>
      <c r="CZ34" s="93" t="e">
        <f>'2 Cargos Fijo y Variable'!DA47</f>
        <v>#VALUE!</v>
      </c>
      <c r="DA34" s="93" t="e">
        <f>'2 Cargos Fijo y Variable'!DB47</f>
        <v>#VALUE!</v>
      </c>
      <c r="DB34" s="93">
        <f>'2 Cargos Fijo y Variable'!DC47</f>
        <v>0</v>
      </c>
      <c r="DC34" s="139">
        <v>33</v>
      </c>
    </row>
    <row r="35" spans="1:107" ht="15.6" x14ac:dyDescent="0.25">
      <c r="A35" s="84" t="s">
        <v>43</v>
      </c>
      <c r="B35" s="97" t="s">
        <v>5</v>
      </c>
      <c r="C35" s="86">
        <f>IF(C34="","",C34)</f>
        <v>9456.085443942131</v>
      </c>
      <c r="D35" s="86">
        <f t="shared" ref="D35:R35" si="26">IF(D34="","",D34)</f>
        <v>9456.085443942131</v>
      </c>
      <c r="E35" s="86">
        <f t="shared" si="26"/>
        <v>9459.6398698327139</v>
      </c>
      <c r="F35" s="86">
        <f t="shared" si="26"/>
        <v>6333.948975883709</v>
      </c>
      <c r="G35" s="86">
        <f t="shared" si="26"/>
        <v>6342.6501375705648</v>
      </c>
      <c r="H35" s="86">
        <f t="shared" si="26"/>
        <v>6342.6501375705648</v>
      </c>
      <c r="I35" s="86">
        <f t="shared" si="26"/>
        <v>6352.8975125716197</v>
      </c>
      <c r="J35" s="86">
        <f t="shared" si="26"/>
        <v>6350.6134020488589</v>
      </c>
      <c r="K35" s="86">
        <f t="shared" si="26"/>
        <v>6358.077729404873</v>
      </c>
      <c r="L35" s="86">
        <f t="shared" si="26"/>
        <v>6364.4521408005867</v>
      </c>
      <c r="M35" s="86">
        <f t="shared" si="26"/>
        <v>6369.5222256561528</v>
      </c>
      <c r="N35" s="86">
        <f t="shared" si="26"/>
        <v>6038.6750228118935</v>
      </c>
      <c r="O35" s="86">
        <f t="shared" si="26"/>
        <v>6038.6750228118935</v>
      </c>
      <c r="P35" s="86">
        <f t="shared" si="26"/>
        <v>5429.6069144510202</v>
      </c>
      <c r="Q35" s="86">
        <f t="shared" si="26"/>
        <v>5431.5355493989309</v>
      </c>
      <c r="R35" s="86">
        <f t="shared" si="26"/>
        <v>4533.0917254737014</v>
      </c>
      <c r="S35" s="86">
        <f t="shared" ref="S35:AO35" si="27">IF(S34="","",S34)</f>
        <v>4427.6236402838394</v>
      </c>
      <c r="T35" s="86">
        <f t="shared" si="27"/>
        <v>4426.3148606006926</v>
      </c>
      <c r="U35" s="86">
        <f t="shared" si="27"/>
        <v>4423.9102046743456</v>
      </c>
      <c r="V35" s="86">
        <f t="shared" si="27"/>
        <v>4444.7025826363142</v>
      </c>
      <c r="W35" s="86">
        <f t="shared" si="27"/>
        <v>4465.5926847747041</v>
      </c>
      <c r="X35" s="86">
        <f t="shared" si="27"/>
        <v>4486.5809703931445</v>
      </c>
      <c r="Y35" s="86">
        <f t="shared" si="27"/>
        <v>4507.6679009539921</v>
      </c>
      <c r="Z35" s="86">
        <f t="shared" si="27"/>
        <v>4528.8539400884756</v>
      </c>
      <c r="AA35" s="86">
        <f t="shared" si="27"/>
        <v>4550.1395536068912</v>
      </c>
      <c r="AB35" s="86">
        <f t="shared" si="27"/>
        <v>4571.5252095088435</v>
      </c>
      <c r="AC35" s="86">
        <f t="shared" si="27"/>
        <v>4593.0113779935346</v>
      </c>
      <c r="AD35" s="86">
        <f t="shared" si="27"/>
        <v>4614.5985314701038</v>
      </c>
      <c r="AE35" s="86">
        <f t="shared" si="27"/>
        <v>4636.287144568013</v>
      </c>
      <c r="AF35" s="86">
        <f t="shared" si="27"/>
        <v>4658.0776941474824</v>
      </c>
      <c r="AG35" s="86">
        <f t="shared" si="27"/>
        <v>4679.9706593099754</v>
      </c>
      <c r="AH35" s="86">
        <f t="shared" si="27"/>
        <v>4701.9665214087318</v>
      </c>
      <c r="AI35" s="86">
        <f t="shared" si="27"/>
        <v>4724.0657640593527</v>
      </c>
      <c r="AJ35" s="86">
        <f t="shared" si="27"/>
        <v>4759.4962572897985</v>
      </c>
      <c r="AK35" s="86">
        <f t="shared" si="27"/>
        <v>4795.1924792194723</v>
      </c>
      <c r="AL35" s="86">
        <f t="shared" si="27"/>
        <v>4831.1564228136185</v>
      </c>
      <c r="AM35" s="86">
        <f t="shared" si="27"/>
        <v>4867.3900959847206</v>
      </c>
      <c r="AN35" s="86">
        <f t="shared" si="27"/>
        <v>4903.8955217046059</v>
      </c>
      <c r="AO35" s="86">
        <f t="shared" si="27"/>
        <v>4940.6747381173909</v>
      </c>
      <c r="AP35" s="86">
        <f t="shared" ref="AP35:BM35" si="28">IF(AP34="","",AP34)</f>
        <v>4986.1289457080711</v>
      </c>
      <c r="AQ35" s="86">
        <f t="shared" si="28"/>
        <v>5032.0013320085855</v>
      </c>
      <c r="AR35" s="86">
        <f t="shared" si="28"/>
        <v>5078.295744263065</v>
      </c>
      <c r="AS35" s="86">
        <f t="shared" si="28"/>
        <v>5125.016065110286</v>
      </c>
      <c r="AT35" s="86">
        <f t="shared" si="28"/>
        <v>5172.1662129093011</v>
      </c>
      <c r="AU35" s="86">
        <f t="shared" si="28"/>
        <v>5219.7501420680674</v>
      </c>
      <c r="AV35" s="86">
        <f t="shared" si="28"/>
        <v>5267.7718433750942</v>
      </c>
      <c r="AW35" s="86">
        <f t="shared" si="28"/>
        <v>5316.2353443341453</v>
      </c>
      <c r="AX35" s="86">
        <f t="shared" si="28"/>
        <v>5374.7139331218204</v>
      </c>
      <c r="AY35" s="86">
        <f t="shared" si="28"/>
        <v>5433.8357863861602</v>
      </c>
      <c r="AZ35" s="86">
        <f t="shared" si="28"/>
        <v>5493.6079800364078</v>
      </c>
      <c r="BA35" s="86">
        <f t="shared" si="28"/>
        <v>5554.0376678168077</v>
      </c>
      <c r="BB35" s="86">
        <f t="shared" si="28"/>
        <v>6105.1348143607229</v>
      </c>
      <c r="BC35" s="86">
        <f t="shared" si="28"/>
        <v>6665.9020546528427</v>
      </c>
      <c r="BD35" s="86">
        <f t="shared" si="28"/>
        <v>6227.2283535556498</v>
      </c>
      <c r="BE35" s="86">
        <f t="shared" si="28"/>
        <v>6284.5188544083621</v>
      </c>
      <c r="BF35" s="86">
        <f t="shared" si="28"/>
        <v>6342.3364278689196</v>
      </c>
      <c r="BG35" s="86">
        <f t="shared" si="28"/>
        <v>6400.6859230053142</v>
      </c>
      <c r="BH35" s="86">
        <f t="shared" si="28"/>
        <v>6459.5722334969641</v>
      </c>
      <c r="BI35" s="86">
        <f t="shared" si="28"/>
        <v>6519.0002980451372</v>
      </c>
      <c r="BJ35" s="86">
        <f t="shared" si="28"/>
        <v>6578.9751007871528</v>
      </c>
      <c r="BK35" s="86">
        <f t="shared" si="28"/>
        <v>6639.5016717143953</v>
      </c>
      <c r="BL35" s="86">
        <f t="shared" si="28"/>
        <v>6772.2917051486829</v>
      </c>
      <c r="BM35" s="86">
        <f t="shared" si="28"/>
        <v>6907.7375392516569</v>
      </c>
      <c r="BN35" s="86">
        <f t="shared" ref="BN35:CK35" si="29">IF(BN34="","",BN34)</f>
        <v>7101.1541903507032</v>
      </c>
      <c r="BO35" s="86">
        <f t="shared" si="29"/>
        <v>7299.9865076805227</v>
      </c>
      <c r="BP35" s="86">
        <f t="shared" si="29"/>
        <v>7445.9862378341331</v>
      </c>
      <c r="BQ35" s="86">
        <f t="shared" si="29"/>
        <v>7594.9059625908158</v>
      </c>
      <c r="BR35" s="86">
        <f t="shared" si="29"/>
        <v>7746.8040818426325</v>
      </c>
      <c r="BS35" s="86">
        <f t="shared" si="29"/>
        <v>7901.7401634794851</v>
      </c>
      <c r="BT35" s="86">
        <f t="shared" si="29"/>
        <v>8059.7749667490752</v>
      </c>
      <c r="BU35" s="86">
        <f t="shared" si="29"/>
        <v>8220.9704660840562</v>
      </c>
      <c r="BV35" s="86">
        <f t="shared" si="29"/>
        <v>8385.3898754057373</v>
      </c>
      <c r="BW35" s="86">
        <f t="shared" si="29"/>
        <v>8553.0976729138529</v>
      </c>
      <c r="BX35" s="86">
        <f t="shared" si="29"/>
        <v>8664.2879426617328</v>
      </c>
      <c r="BY35" s="86">
        <f t="shared" si="29"/>
        <v>8743.9993917342217</v>
      </c>
      <c r="BZ35" s="86">
        <f t="shared" si="29"/>
        <v>8824.4441861381765</v>
      </c>
      <c r="CA35" s="86">
        <f t="shared" si="29"/>
        <v>8905.6290726506486</v>
      </c>
      <c r="CB35" s="86">
        <f t="shared" si="29"/>
        <v>8923.4403307959492</v>
      </c>
      <c r="CC35" s="86">
        <f t="shared" si="29"/>
        <v>8941.2872114575403</v>
      </c>
      <c r="CD35" s="86">
        <f t="shared" si="29"/>
        <v>8985.9936475148279</v>
      </c>
      <c r="CE35" s="86">
        <f t="shared" si="29"/>
        <v>9030.923615752401</v>
      </c>
      <c r="CF35" s="86">
        <f t="shared" si="29"/>
        <v>9114.0081130173239</v>
      </c>
      <c r="CG35" s="86">
        <f t="shared" si="29"/>
        <v>9197.8569876570837</v>
      </c>
      <c r="CH35" s="86" t="e">
        <f t="shared" si="29"/>
        <v>#VALUE!</v>
      </c>
      <c r="CI35" s="86" t="e">
        <f t="shared" si="29"/>
        <v>#VALUE!</v>
      </c>
      <c r="CJ35" s="86" t="e">
        <f t="shared" si="29"/>
        <v>#VALUE!</v>
      </c>
      <c r="CK35" s="86" t="e">
        <f t="shared" si="29"/>
        <v>#VALUE!</v>
      </c>
      <c r="CL35" s="86" t="e">
        <f t="shared" ref="CL35:CW35" si="30">IF(CL34="","",CL34)</f>
        <v>#VALUE!</v>
      </c>
      <c r="CM35" s="86" t="e">
        <f t="shared" si="30"/>
        <v>#VALUE!</v>
      </c>
      <c r="CN35" s="86" t="e">
        <f t="shared" si="30"/>
        <v>#VALUE!</v>
      </c>
      <c r="CO35" s="86" t="e">
        <f t="shared" si="30"/>
        <v>#VALUE!</v>
      </c>
      <c r="CP35" s="86" t="e">
        <f t="shared" si="30"/>
        <v>#VALUE!</v>
      </c>
      <c r="CQ35" s="86" t="e">
        <f t="shared" si="30"/>
        <v>#VALUE!</v>
      </c>
      <c r="CR35" s="86" t="e">
        <f t="shared" si="30"/>
        <v>#VALUE!</v>
      </c>
      <c r="CS35" s="86" t="e">
        <f t="shared" si="30"/>
        <v>#VALUE!</v>
      </c>
      <c r="CT35" s="86" t="e">
        <f t="shared" si="30"/>
        <v>#VALUE!</v>
      </c>
      <c r="CU35" s="86" t="e">
        <f t="shared" si="30"/>
        <v>#VALUE!</v>
      </c>
      <c r="CV35" s="86" t="e">
        <f t="shared" si="30"/>
        <v>#VALUE!</v>
      </c>
      <c r="CW35" s="86" t="e">
        <f t="shared" si="30"/>
        <v>#VALUE!</v>
      </c>
      <c r="CX35" s="86" t="e">
        <f t="shared" ref="CX35:DB35" si="31">IF(CX34="","",CX34)</f>
        <v>#VALUE!</v>
      </c>
      <c r="CY35" s="86" t="e">
        <f t="shared" si="31"/>
        <v>#VALUE!</v>
      </c>
      <c r="CZ35" s="86" t="e">
        <f t="shared" si="31"/>
        <v>#VALUE!</v>
      </c>
      <c r="DA35" s="86" t="e">
        <f t="shared" si="31"/>
        <v>#VALUE!</v>
      </c>
      <c r="DB35" s="86">
        <f t="shared" si="31"/>
        <v>0</v>
      </c>
      <c r="DC35" s="139">
        <v>34</v>
      </c>
    </row>
    <row r="36" spans="1:107" ht="13.8" thickBot="1" x14ac:dyDescent="0.3">
      <c r="A36" s="87" t="s">
        <v>44</v>
      </c>
      <c r="B36" s="88" t="s">
        <v>3</v>
      </c>
      <c r="C36" s="89">
        <f t="shared" ref="C36:Q36" si="32">IF(C14="","",C14*1.2)</f>
        <v>2631.5823082695674</v>
      </c>
      <c r="D36" s="89">
        <f t="shared" si="32"/>
        <v>2631.5823082695674</v>
      </c>
      <c r="E36" s="89">
        <f t="shared" si="32"/>
        <v>2675.9898623133927</v>
      </c>
      <c r="F36" s="89">
        <f t="shared" si="32"/>
        <v>2687.6269006551393</v>
      </c>
      <c r="G36" s="89">
        <f t="shared" si="32"/>
        <v>2700.8508078616692</v>
      </c>
      <c r="H36" s="89">
        <f t="shared" si="32"/>
        <v>2700.8508078616692</v>
      </c>
      <c r="I36" s="89">
        <f t="shared" si="32"/>
        <v>2716.4550183653741</v>
      </c>
      <c r="J36" s="89">
        <f t="shared" si="32"/>
        <v>2722.5380156803776</v>
      </c>
      <c r="K36" s="89">
        <f t="shared" si="32"/>
        <v>2724.9183189775536</v>
      </c>
      <c r="L36" s="89">
        <f t="shared" si="32"/>
        <v>2731.001316292557</v>
      </c>
      <c r="M36" s="89">
        <f t="shared" si="32"/>
        <v>2735.4974447427776</v>
      </c>
      <c r="N36" s="89">
        <f t="shared" si="32"/>
        <v>2738.4067043282143</v>
      </c>
      <c r="O36" s="89">
        <f t="shared" si="32"/>
        <v>2738.4067043282143</v>
      </c>
      <c r="P36" s="89">
        <f t="shared" si="32"/>
        <v>2756.9201744173561</v>
      </c>
      <c r="Q36" s="89">
        <f t="shared" si="32"/>
        <v>2775.4336445064978</v>
      </c>
      <c r="R36" s="89">
        <f>R14</f>
        <v>2325.8648791751693</v>
      </c>
      <c r="S36" s="89">
        <f>S14</f>
        <v>2329.611652883686</v>
      </c>
      <c r="T36" s="89">
        <f t="shared" ref="T36:AY36" si="33">IF(T14="","",T14*1.2)</f>
        <v>2786.5417265599831</v>
      </c>
      <c r="U36" s="89">
        <f t="shared" si="33"/>
        <v>2776.2270789388895</v>
      </c>
      <c r="V36" s="89">
        <f t="shared" si="33"/>
        <v>2776.2270789388895</v>
      </c>
      <c r="W36" s="89">
        <f t="shared" si="33"/>
        <v>2775.9626007947591</v>
      </c>
      <c r="X36" s="89">
        <f t="shared" si="33"/>
        <v>2784.6903795510689</v>
      </c>
      <c r="Y36" s="89">
        <f t="shared" si="33"/>
        <v>2783.1035106862851</v>
      </c>
      <c r="Z36" s="89">
        <f t="shared" si="33"/>
        <v>2779.1363385243262</v>
      </c>
      <c r="AA36" s="89">
        <f t="shared" si="33"/>
        <v>2789.7154642895503</v>
      </c>
      <c r="AB36" s="89">
        <f t="shared" si="33"/>
        <v>2801.0880244871655</v>
      </c>
      <c r="AC36" s="89">
        <f t="shared" si="33"/>
        <v>2818.8080601439156</v>
      </c>
      <c r="AD36" s="89">
        <f t="shared" si="33"/>
        <v>2833.089879926968</v>
      </c>
      <c r="AE36" s="89">
        <f t="shared" si="33"/>
        <v>2850.0164811513268</v>
      </c>
      <c r="AF36" s="89">
        <f t="shared" si="33"/>
        <v>2878.5801207174309</v>
      </c>
      <c r="AG36" s="89">
        <f t="shared" si="33"/>
        <v>2876.9932518526475</v>
      </c>
      <c r="AH36" s="89">
        <f t="shared" si="33"/>
        <v>2886.5144650413486</v>
      </c>
      <c r="AI36" s="89">
        <f t="shared" si="33"/>
        <v>2899.2094159596181</v>
      </c>
      <c r="AJ36" s="89">
        <f t="shared" si="33"/>
        <v>2910.317498013103</v>
      </c>
      <c r="AK36" s="89">
        <f t="shared" si="33"/>
        <v>2919.0484505071422</v>
      </c>
      <c r="AL36" s="89">
        <f t="shared" si="33"/>
        <v>2925.1282740844163</v>
      </c>
      <c r="AM36" s="89">
        <f t="shared" si="33"/>
        <v>2946.5510037589947</v>
      </c>
      <c r="AN36" s="89">
        <f t="shared" si="33"/>
        <v>2995.4794604231561</v>
      </c>
      <c r="AO36" s="89">
        <f t="shared" si="33"/>
        <v>3044.407917087316</v>
      </c>
      <c r="AP36" s="89">
        <f t="shared" si="33"/>
        <v>3074.8229036623347</v>
      </c>
      <c r="AQ36" s="89">
        <f t="shared" si="33"/>
        <v>3113.1722345612716</v>
      </c>
      <c r="AR36" s="89">
        <f t="shared" si="33"/>
        <v>3139.355570830201</v>
      </c>
      <c r="AS36" s="89">
        <f t="shared" si="33"/>
        <v>3155.4887376221673</v>
      </c>
      <c r="AT36" s="89">
        <f t="shared" si="33"/>
        <v>3180.8786394587046</v>
      </c>
      <c r="AU36" s="89">
        <f t="shared" si="33"/>
        <v>3213.4094511867684</v>
      </c>
      <c r="AV36" s="89">
        <f t="shared" si="33"/>
        <v>3243.2954814735258</v>
      </c>
      <c r="AW36" s="89">
        <f t="shared" si="33"/>
        <v>3266.5695581570189</v>
      </c>
      <c r="AX36" s="89">
        <f t="shared" si="33"/>
        <v>3295.3976758672538</v>
      </c>
      <c r="AY36" s="89">
        <f t="shared" si="33"/>
        <v>3333.2180504779294</v>
      </c>
      <c r="AZ36" s="89">
        <f t="shared" ref="AZ36:CE36" si="34">IF(AZ14="","",AZ14*1.2)</f>
        <v>3392.4611547631839</v>
      </c>
      <c r="BA36" s="89">
        <f t="shared" si="34"/>
        <v>3448.7949994630012</v>
      </c>
      <c r="BB36" s="89">
        <f t="shared" si="34"/>
        <v>3485.0285052088934</v>
      </c>
      <c r="BC36" s="89">
        <f t="shared" si="34"/>
        <v>3512.2697540543454</v>
      </c>
      <c r="BD36" s="89">
        <f t="shared" si="34"/>
        <v>3527.6094864139191</v>
      </c>
      <c r="BE36" s="89">
        <f t="shared" si="34"/>
        <v>3538.1886121791431</v>
      </c>
      <c r="BF36" s="89">
        <f t="shared" si="34"/>
        <v>3538.1886121791431</v>
      </c>
      <c r="BG36" s="89">
        <f t="shared" si="34"/>
        <v>3580.7695933841692</v>
      </c>
      <c r="BH36" s="89">
        <f t="shared" si="34"/>
        <v>3599.8120197615731</v>
      </c>
      <c r="BI36" s="89">
        <f t="shared" si="34"/>
        <v>3608.8042766620124</v>
      </c>
      <c r="BJ36" s="89">
        <f t="shared" si="34"/>
        <v>3625.7308778863712</v>
      </c>
      <c r="BK36" s="89">
        <f t="shared" si="34"/>
        <v>3642.3930009665992</v>
      </c>
      <c r="BL36" s="89">
        <f t="shared" si="34"/>
        <v>3675.7172471270546</v>
      </c>
      <c r="BM36" s="89">
        <f t="shared" si="34"/>
        <v>3715.6534468907748</v>
      </c>
      <c r="BN36" s="89">
        <f t="shared" si="34"/>
        <v>3741.8367831597029</v>
      </c>
      <c r="BO36" s="89">
        <f t="shared" si="34"/>
        <v>3764.0529472666735</v>
      </c>
      <c r="BP36" s="89">
        <f t="shared" si="34"/>
        <v>3779.9216359145094</v>
      </c>
      <c r="BQ36" s="89">
        <f t="shared" si="34"/>
        <v>3792.0876305445172</v>
      </c>
      <c r="BR36" s="89">
        <f t="shared" si="34"/>
        <v>3799.7574967243045</v>
      </c>
      <c r="BS36" s="89">
        <f t="shared" si="34"/>
        <v>3472.5213749670479</v>
      </c>
      <c r="BT36" s="89">
        <f t="shared" si="34"/>
        <v>3476.6296913915626</v>
      </c>
      <c r="BU36" s="89">
        <f t="shared" si="34"/>
        <v>3467.703054799385</v>
      </c>
      <c r="BV36" s="89">
        <f t="shared" si="34"/>
        <v>3814.3037946514869</v>
      </c>
      <c r="BW36" s="89">
        <f t="shared" si="34"/>
        <v>3831.759352164107</v>
      </c>
      <c r="BX36" s="89">
        <f t="shared" si="34"/>
        <v>3867.7283797658688</v>
      </c>
      <c r="BY36" s="89">
        <f t="shared" si="34"/>
        <v>3911.6317516915474</v>
      </c>
      <c r="BZ36" s="89">
        <f t="shared" si="34"/>
        <v>3932.2610469337351</v>
      </c>
      <c r="CA36" s="89">
        <f t="shared" si="34"/>
        <v>3958.1799050585328</v>
      </c>
      <c r="CB36" s="89">
        <f t="shared" si="34"/>
        <v>3970.874855976801</v>
      </c>
      <c r="CC36" s="89">
        <f t="shared" si="34"/>
        <v>3975.1065062828916</v>
      </c>
      <c r="CD36" s="89">
        <f t="shared" si="34"/>
        <v>3985.950110192246</v>
      </c>
      <c r="CE36" s="89">
        <f t="shared" si="34"/>
        <v>3993.3554982279029</v>
      </c>
      <c r="CF36" s="89">
        <f t="shared" ref="CF36:DB36" si="35">IF(CF14="","",CF14*1.2)</f>
        <v>0</v>
      </c>
      <c r="CG36" s="89">
        <f t="shared" si="35"/>
        <v>4013.7203153259588</v>
      </c>
      <c r="CH36" s="89" t="str">
        <f t="shared" si="35"/>
        <v/>
      </c>
      <c r="CI36" s="89" t="str">
        <f t="shared" si="35"/>
        <v/>
      </c>
      <c r="CJ36" s="89" t="str">
        <f t="shared" si="35"/>
        <v/>
      </c>
      <c r="CK36" s="89" t="str">
        <f t="shared" si="35"/>
        <v/>
      </c>
      <c r="CL36" s="89" t="str">
        <f t="shared" si="35"/>
        <v/>
      </c>
      <c r="CM36" s="89" t="str">
        <f t="shared" si="35"/>
        <v/>
      </c>
      <c r="CN36" s="89" t="str">
        <f t="shared" si="35"/>
        <v/>
      </c>
      <c r="CO36" s="89" t="str">
        <f t="shared" si="35"/>
        <v/>
      </c>
      <c r="CP36" s="89" t="str">
        <f t="shared" si="35"/>
        <v/>
      </c>
      <c r="CQ36" s="89" t="str">
        <f t="shared" si="35"/>
        <v/>
      </c>
      <c r="CR36" s="89" t="str">
        <f t="shared" si="35"/>
        <v/>
      </c>
      <c r="CS36" s="89" t="str">
        <f t="shared" si="35"/>
        <v/>
      </c>
      <c r="CT36" s="89" t="str">
        <f t="shared" si="35"/>
        <v/>
      </c>
      <c r="CU36" s="89" t="str">
        <f t="shared" si="35"/>
        <v/>
      </c>
      <c r="CV36" s="89" t="str">
        <f t="shared" si="35"/>
        <v/>
      </c>
      <c r="CW36" s="89" t="str">
        <f t="shared" si="35"/>
        <v/>
      </c>
      <c r="CX36" s="89" t="str">
        <f t="shared" si="35"/>
        <v/>
      </c>
      <c r="CY36" s="89" t="str">
        <f t="shared" si="35"/>
        <v/>
      </c>
      <c r="CZ36" s="89" t="str">
        <f t="shared" si="35"/>
        <v/>
      </c>
      <c r="DA36" s="89" t="str">
        <f t="shared" si="35"/>
        <v/>
      </c>
      <c r="DB36" s="89">
        <f t="shared" si="35"/>
        <v>0</v>
      </c>
      <c r="DC36" s="139">
        <v>35</v>
      </c>
    </row>
    <row r="37" spans="1:107" ht="13.8" thickBot="1" x14ac:dyDescent="0.3">
      <c r="A37" s="7"/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59"/>
      <c r="AU37" s="59"/>
      <c r="AV37" s="59"/>
      <c r="AW37" s="59"/>
      <c r="AX37" s="59"/>
      <c r="AY37" s="59"/>
      <c r="AZ37" s="59"/>
      <c r="BA37" s="59"/>
      <c r="BB37" s="59"/>
      <c r="BC37" s="59"/>
      <c r="BD37" s="59"/>
      <c r="BE37" s="59"/>
      <c r="BF37" s="59"/>
      <c r="BG37" s="59"/>
      <c r="BH37" s="59"/>
      <c r="BI37" s="59"/>
      <c r="BJ37" s="59"/>
      <c r="BK37" s="59"/>
      <c r="BL37" s="59"/>
      <c r="BM37" s="59"/>
      <c r="BN37" s="59"/>
      <c r="BO37" s="59"/>
      <c r="BP37" s="59"/>
      <c r="BQ37" s="59"/>
      <c r="BR37" s="59"/>
      <c r="BS37" s="59"/>
      <c r="BT37" s="59"/>
      <c r="BU37" s="59"/>
      <c r="BV37" s="59"/>
      <c r="BW37" s="59"/>
      <c r="BX37" s="59"/>
      <c r="BY37" s="59"/>
      <c r="BZ37" s="59"/>
      <c r="CA37" s="59"/>
      <c r="CB37" s="59"/>
      <c r="CC37" s="59"/>
      <c r="CD37" s="59"/>
      <c r="CE37" s="59"/>
      <c r="CF37" s="59"/>
      <c r="CG37" s="59"/>
      <c r="CH37" s="59"/>
      <c r="CI37" s="59"/>
      <c r="CJ37" s="59"/>
      <c r="CK37" s="59"/>
      <c r="CL37" s="59"/>
      <c r="CM37" s="59"/>
      <c r="CN37" s="59"/>
      <c r="CO37" s="59"/>
      <c r="CP37" s="59"/>
      <c r="CQ37" s="59"/>
      <c r="CR37" s="59"/>
      <c r="CS37" s="59"/>
      <c r="CT37" s="59"/>
      <c r="CU37" s="59"/>
      <c r="CV37" s="59"/>
      <c r="CW37" s="59"/>
      <c r="CX37" s="59"/>
      <c r="CY37" s="59"/>
      <c r="CZ37" s="59"/>
      <c r="DA37" s="59"/>
      <c r="DB37" s="59"/>
      <c r="DC37" s="139">
        <v>36</v>
      </c>
    </row>
    <row r="38" spans="1:107" x14ac:dyDescent="0.25">
      <c r="A38" s="91" t="s">
        <v>45</v>
      </c>
      <c r="B38" s="92" t="s">
        <v>42</v>
      </c>
      <c r="C38" s="93">
        <f>IF(C13="","",C11*1.089)</f>
        <v>8575.8168091959924</v>
      </c>
      <c r="D38" s="93">
        <f t="shared" ref="D38:Q38" si="36">IF(D13="","",D13*1.089)</f>
        <v>8581.3975403774839</v>
      </c>
      <c r="E38" s="93">
        <f t="shared" si="36"/>
        <v>8584.6231818731885</v>
      </c>
      <c r="F38" s="93">
        <f t="shared" si="36"/>
        <v>5748.0586956144662</v>
      </c>
      <c r="G38" s="93">
        <f t="shared" si="36"/>
        <v>5755.9549998452876</v>
      </c>
      <c r="H38" s="93">
        <f t="shared" si="36"/>
        <v>5755.9549998452876</v>
      </c>
      <c r="I38" s="93">
        <f t="shared" si="36"/>
        <v>5765.2544926587443</v>
      </c>
      <c r="J38" s="93">
        <f t="shared" si="36"/>
        <v>5763.1816623593395</v>
      </c>
      <c r="K38" s="93">
        <f t="shared" si="36"/>
        <v>5769.9555394349227</v>
      </c>
      <c r="L38" s="93">
        <f t="shared" si="36"/>
        <v>5775.7403177765327</v>
      </c>
      <c r="M38" s="93">
        <f t="shared" si="36"/>
        <v>5780.3414197829579</v>
      </c>
      <c r="N38" s="93">
        <f t="shared" si="36"/>
        <v>5480.097583201793</v>
      </c>
      <c r="O38" s="93">
        <f t="shared" si="36"/>
        <v>5480.097583201793</v>
      </c>
      <c r="P38" s="93">
        <f t="shared" si="36"/>
        <v>4927.3682748643014</v>
      </c>
      <c r="Q38" s="93">
        <f t="shared" si="36"/>
        <v>4929.1185110795304</v>
      </c>
      <c r="R38" s="93">
        <f>IF(R13="","",'2 Cargos Fijo y Variable'!S55*1.089)</f>
        <v>4936.5368890408608</v>
      </c>
      <c r="S38" s="93">
        <f>IF(S13="","",'2 Cargos Fijo y Variable'!T55*1.089)</f>
        <v>4821.6821442691007</v>
      </c>
      <c r="T38" s="93">
        <f>IF(T13="","",'2 Cargos Fijo y Variable'!U55*1.089)</f>
        <v>4820.2568831941544</v>
      </c>
      <c r="U38" s="93">
        <f>IF(U13="","",'2 Cargos Fijo y Variable'!V55*1.089)</f>
        <v>4817.6382128903624</v>
      </c>
      <c r="V38" s="93">
        <f>IF(V13="","",'2 Cargos Fijo y Variable'!W55*1.089)</f>
        <v>4978.4699233049414</v>
      </c>
      <c r="W38" s="93">
        <f>IF(W13="","",'2 Cargos Fijo y Variable'!X55*1.089)</f>
        <v>4983.4295215596812</v>
      </c>
      <c r="X38" s="93">
        <f>IF(X13="","",'2 Cargos Fijo y Variable'!Y55*1.089)</f>
        <v>5102.8674224237757</v>
      </c>
      <c r="Y38" s="93">
        <f>IF(Y13="","",'2 Cargos Fijo y Variable'!Z55*1.089)</f>
        <v>5151.6922737114428</v>
      </c>
      <c r="Z38" s="93">
        <f>IF(Z13="","",'2 Cargos Fijo y Variable'!AA55*1.089)</f>
        <v>5150.6142664538711</v>
      </c>
      <c r="AA38" s="93">
        <f>IF(AA13="","",'2 Cargos Fijo y Variable'!AB55*1.089)</f>
        <v>5326.1619525664528</v>
      </c>
      <c r="AB38" s="93">
        <f>IF(AB13="","",'2 Cargos Fijo y Variable'!AC55*1.089)</f>
        <v>5459.9805403343817</v>
      </c>
      <c r="AC38" s="93">
        <f>IF(AC13="","",'2 Cargos Fijo y Variable'!AD55*1.089)</f>
        <v>5832.4961542061956</v>
      </c>
      <c r="AD38" s="93">
        <f>IF(AD13="","",'2 Cargos Fijo y Variable'!AE55*1.089)</f>
        <v>6109.4267685608402</v>
      </c>
      <c r="AE38" s="93">
        <f>IF(AE13="","",'2 Cargos Fijo y Variable'!AF55*1.089)</f>
        <v>6123.1689628566955</v>
      </c>
      <c r="AF38" s="93">
        <f>IF(AF13="","",'2 Cargos Fijo y Variable'!AG55*1.089)</f>
        <v>7849.8137834827958</v>
      </c>
      <c r="AG38" s="93">
        <f>IF(AG13="","",'2 Cargos Fijo y Variable'!AH55*1.089)</f>
        <v>6705.1218597549687</v>
      </c>
      <c r="AH38" s="93">
        <f>IF(AH13="","",'2 Cargos Fijo y Variable'!AI55*1.089)</f>
        <v>6717.65271837199</v>
      </c>
      <c r="AI38" s="93">
        <f>IF(AI13="","",'2 Cargos Fijo y Variable'!AJ55*1.089)</f>
        <v>7945.0984416013116</v>
      </c>
      <c r="AJ38" s="93">
        <f>IF(AJ13="","",'2 Cargos Fijo y Variable'!AK55*1.089)</f>
        <v>8210.171590230646</v>
      </c>
      <c r="AK38" s="93">
        <f>IF(AK13="","",'2 Cargos Fijo y Variable'!AL55*1.089)</f>
        <v>8553.6737858360248</v>
      </c>
      <c r="AL38" s="93">
        <f>IF(AL13="","",'2 Cargos Fijo y Variable'!AM55*1.089)</f>
        <v>8796.6592987232234</v>
      </c>
      <c r="AM38" s="93">
        <f>IF(AM13="","",'2 Cargos Fijo y Variable'!AN55*1.089)</f>
        <v>8458.9681683922281</v>
      </c>
      <c r="AN38" s="93">
        <f>IF(AN13="","",'2 Cargos Fijo y Variable'!AO55*1.089)</f>
        <v>8489.5973599401586</v>
      </c>
      <c r="AO38" s="93">
        <f>IF(AO13="","",'2 Cargos Fijo y Variable'!AP55*1.089)</f>
        <v>8348.6348108859729</v>
      </c>
      <c r="AP38" s="93">
        <f>IF(AP13="","",'2 Cargos Fijo y Variable'!AQ55*1.089)</f>
        <v>8627.0234902302582</v>
      </c>
      <c r="AQ38" s="93">
        <f>IF(AQ13="","",'2 Cargos Fijo y Variable'!AR55*1.089)</f>
        <v>8089.732089372912</v>
      </c>
      <c r="AR38" s="93">
        <f>IF(AR13="","",'2 Cargos Fijo y Variable'!AS55*1.089)</f>
        <v>8138.495064838603</v>
      </c>
      <c r="AS38" s="93">
        <f>IF(AS13="","",'2 Cargos Fijo y Variable'!AT55*1.089)</f>
        <v>8135.6844042172761</v>
      </c>
      <c r="AT38" s="93">
        <f>IF(AT13="","",'2 Cargos Fijo y Variable'!AU55*1.089)</f>
        <v>8758.1303946090975</v>
      </c>
      <c r="AU38" s="93">
        <f>IF(AU13="","",'2 Cargos Fijo y Variable'!AV55*1.089)</f>
        <v>9580.9182093495292</v>
      </c>
      <c r="AV38" s="93">
        <f>IF(AV13="","",'2 Cargos Fijo y Variable'!AW55*1.089)</f>
        <v>10054.785747926051</v>
      </c>
      <c r="AW38" s="93">
        <f>IF(AW13="","",'2 Cargos Fijo y Variable'!AX55*1.089)</f>
        <v>9615.6552689766722</v>
      </c>
      <c r="AX38" s="93">
        <f>IF(AX13="","",'2 Cargos Fijo y Variable'!AY55*1.089)</f>
        <v>9602.2454543409331</v>
      </c>
      <c r="AY38" s="93">
        <f>IF(AY13="","",'2 Cargos Fijo y Variable'!AZ55*1.089)</f>
        <v>9598.2162241528495</v>
      </c>
      <c r="AZ38" s="93">
        <f>IF(AZ13="","",'2 Cargos Fijo y Variable'!BA55*1.089)</f>
        <v>9912.7894915854522</v>
      </c>
      <c r="BA38" s="93">
        <f>IF(BA13="","",'2 Cargos Fijo y Variable'!BB55*1.089)</f>
        <v>9935.1778851624458</v>
      </c>
      <c r="BB38" s="93">
        <f>IF(BB13="","",'2 Cargos Fijo y Variable'!BC55*1.089)</f>
        <v>8225.650683004038</v>
      </c>
      <c r="BC38" s="93">
        <f>IF(BC13="","",'2 Cargos Fijo y Variable'!BD55*1.089)</f>
        <v>8153.6512867036445</v>
      </c>
      <c r="BD38" s="93">
        <f>IF(BD13="","",'2 Cargos Fijo y Variable'!BE55*1.089)</f>
        <v>7647.39427837941</v>
      </c>
      <c r="BE38" s="93">
        <f>IF(BE13="","",'2 Cargos Fijo y Variable'!BF55*1.089)</f>
        <v>7899.3620156398738</v>
      </c>
      <c r="BF38" s="93">
        <f>IF(BF13="","",'2 Cargos Fijo y Variable'!BG55*1.089)</f>
        <v>7186.8265903486727</v>
      </c>
      <c r="BG38" s="93">
        <f>IF(BG13="","",'2 Cargos Fijo y Variable'!BH55*1.089)</f>
        <v>6232.2242376901931</v>
      </c>
      <c r="BH38" s="93">
        <f>IF(BH13="","",'2 Cargos Fijo y Variable'!BI55*1.089)</f>
        <v>6429.5520868508393</v>
      </c>
      <c r="BI38" s="93">
        <f>IF(BI13="","",'2 Cargos Fijo y Variable'!BJ55*1.089)</f>
        <v>6759.4113375698453</v>
      </c>
      <c r="BJ38" s="93">
        <f>IF(BJ13="","",'2 Cargos Fijo y Variable'!BK55*1.089)</f>
        <v>6900.3518462782858</v>
      </c>
      <c r="BK38" s="93">
        <f>IF(BK13="","",'2 Cargos Fijo y Variable'!BL55*1.089)</f>
        <v>6892.7947646504617</v>
      </c>
      <c r="BL38" s="93">
        <f>IF(BL13="","",'2 Cargos Fijo y Variable'!BM55*1.089)</f>
        <v>7387.1940884527594</v>
      </c>
      <c r="BM38" s="93">
        <f>IF(BM13="","",'2 Cargos Fijo y Variable'!BN55*1.089)</f>
        <v>7390.4998640429294</v>
      </c>
      <c r="BN38" s="93">
        <f>IF(BN13="","",'2 Cargos Fijo y Variable'!BO55*1.089)</f>
        <v>7736.1468251718779</v>
      </c>
      <c r="BO38" s="93">
        <f>IF(BO13="","",'2 Cargos Fijo y Variable'!BP55*1.089)</f>
        <v>7964.054989111748</v>
      </c>
      <c r="BP38" s="93">
        <f>IF(BP13="","",'2 Cargos Fijo y Variable'!BQ55*1.089)</f>
        <v>7549.3723389788474</v>
      </c>
      <c r="BQ38" s="93">
        <f>IF(BQ13="","",'2 Cargos Fijo y Variable'!BR55*1.089)</f>
        <v>7529.9437764132635</v>
      </c>
      <c r="BR38" s="93">
        <f>IF(BR13="","",'2 Cargos Fijo y Variable'!BS55*1.089)</f>
        <v>6910.2967659066371</v>
      </c>
      <c r="BS38" s="93">
        <f>IF(BS13="","",'2 Cargos Fijo y Variable'!BT55*1.089)</f>
        <v>7961.2607911549285</v>
      </c>
      <c r="BT38" s="93">
        <f>IF(BT13="","",'2 Cargos Fijo y Variable'!BU55*1.089)</f>
        <v>7776.8866808204039</v>
      </c>
      <c r="BU38" s="93">
        <f>IF(BU13="","",'2 Cargos Fijo y Variable'!BV55*1.089)</f>
        <v>7921.2451373161548</v>
      </c>
      <c r="BV38" s="93">
        <f>IF(BV13="","",'2 Cargos Fijo y Variable'!BW55*1.089)</f>
        <v>8606.98275152729</v>
      </c>
      <c r="BW38" s="93">
        <f>IF(BW13="","",'2 Cargos Fijo y Variable'!BX55*1.089)</f>
        <v>8979.7177218394299</v>
      </c>
      <c r="BX38" s="93">
        <f>IF(BX13="","",'2 Cargos Fijo y Variable'!BY55*1.089)</f>
        <v>8675.9755487931907</v>
      </c>
      <c r="BY38" s="93">
        <f>IF(BY13="","",'2 Cargos Fijo y Variable'!BZ55*1.089)</f>
        <v>9353.1108998789805</v>
      </c>
      <c r="BZ38" s="93">
        <f>IF(BZ13="","",'2 Cargos Fijo y Variable'!CA55*1.089)</f>
        <v>6407.4051498959061</v>
      </c>
      <c r="CA38" s="93">
        <f>IF(CA13="","",'2 Cargos Fijo y Variable'!CB55*1.089)</f>
        <v>7289.2805442636463</v>
      </c>
      <c r="CB38" s="93">
        <f>IF(CB13="","",'2 Cargos Fijo y Variable'!CC55*1.089)</f>
        <v>8087.3949953329811</v>
      </c>
      <c r="CC38" s="93">
        <f>IF(CC13="","",'2 Cargos Fijo y Variable'!CD55*1.089)</f>
        <v>9491.0568989339044</v>
      </c>
      <c r="CD38" s="93">
        <f>IF(CD13="","",'2 Cargos Fijo y Variable'!CE55*1.089)</f>
        <v>6928.7032481267861</v>
      </c>
      <c r="CE38" s="93">
        <f>IF(CE13="","",'2 Cargos Fijo y Variable'!CF55*1.089)</f>
        <v>7576.8502425162587</v>
      </c>
      <c r="CF38" s="93">
        <f>IF(CF13="","",'2 Cargos Fijo y Variable'!CG55*1.089)</f>
        <v>7717.3532645059859</v>
      </c>
      <c r="CG38" s="93">
        <f>IF(CG13="","",'2 Cargos Fijo y Variable'!CH55*1.089)</f>
        <v>8086.6457801376073</v>
      </c>
      <c r="CH38" s="93" t="str">
        <f>IF(CH13="","",'2 Cargos Fijo y Variable'!CI55*1.089)</f>
        <v/>
      </c>
      <c r="CI38" s="93" t="str">
        <f>IF(CI13="","",'2 Cargos Fijo y Variable'!CJ55*1.089)</f>
        <v/>
      </c>
      <c r="CJ38" s="93" t="str">
        <f>IF(CJ13="","",'2 Cargos Fijo y Variable'!CK55*1.089)</f>
        <v/>
      </c>
      <c r="CK38" s="93" t="str">
        <f>IF(CK13="","",'2 Cargos Fijo y Variable'!CL55*1.089)</f>
        <v/>
      </c>
      <c r="CL38" s="93" t="str">
        <f>IF(CL13="","",'2 Cargos Fijo y Variable'!CM55*1.089)</f>
        <v/>
      </c>
      <c r="CM38" s="93" t="str">
        <f>IF(CM13="","",'2 Cargos Fijo y Variable'!CN55*1.089)</f>
        <v/>
      </c>
      <c r="CN38" s="93" t="str">
        <f>IF(CN13="","",'2 Cargos Fijo y Variable'!CO55*1.089)</f>
        <v/>
      </c>
      <c r="CO38" s="93" t="str">
        <f>IF(CO13="","",'2 Cargos Fijo y Variable'!CP55*1.089)</f>
        <v/>
      </c>
      <c r="CP38" s="93" t="str">
        <f>IF(CP13="","",'2 Cargos Fijo y Variable'!CQ55*1.089)</f>
        <v/>
      </c>
      <c r="CQ38" s="93" t="str">
        <f>IF(CQ13="","",'2 Cargos Fijo y Variable'!CR55*1.089)</f>
        <v/>
      </c>
      <c r="CR38" s="93" t="str">
        <f>IF(CR13="","",'2 Cargos Fijo y Variable'!CS55*1.089)</f>
        <v/>
      </c>
      <c r="CS38" s="93" t="str">
        <f>IF(CS13="","",'2 Cargos Fijo y Variable'!CT55*1.089)</f>
        <v/>
      </c>
      <c r="CT38" s="93" t="str">
        <f>IF(CT13="","",'2 Cargos Fijo y Variable'!CU55*1.089)</f>
        <v/>
      </c>
      <c r="CU38" s="93" t="str">
        <f>IF(CU13="","",'2 Cargos Fijo y Variable'!CV55*1.089)</f>
        <v/>
      </c>
      <c r="CV38" s="93" t="str">
        <f>IF(CV13="","",'2 Cargos Fijo y Variable'!CW55*1.089)</f>
        <v/>
      </c>
      <c r="CW38" s="93" t="str">
        <f>IF(CW13="","",'2 Cargos Fijo y Variable'!CX55*1.089)</f>
        <v/>
      </c>
      <c r="CX38" s="93" t="str">
        <f>IF(CX13="","",'2 Cargos Fijo y Variable'!CY55*1.089)</f>
        <v/>
      </c>
      <c r="CY38" s="93" t="str">
        <f>IF(CY13="","",'2 Cargos Fijo y Variable'!CZ55*1.089)</f>
        <v/>
      </c>
      <c r="CZ38" s="93" t="str">
        <f>IF(CZ13="","",'2 Cargos Fijo y Variable'!DA55*1.089)</f>
        <v/>
      </c>
      <c r="DA38" s="93" t="str">
        <f>IF(DA13="","",'2 Cargos Fijo y Variable'!DB55*1.089)</f>
        <v/>
      </c>
      <c r="DB38" s="93">
        <f>IF(DB13="","",'2 Cargos Fijo y Variable'!DC55*1.089)</f>
        <v>0</v>
      </c>
      <c r="DC38" s="139">
        <v>37</v>
      </c>
    </row>
    <row r="39" spans="1:107" ht="15.6" x14ac:dyDescent="0.25">
      <c r="A39" s="84" t="s">
        <v>43</v>
      </c>
      <c r="B39" s="97" t="s">
        <v>5</v>
      </c>
      <c r="C39" s="86">
        <f>IF(C38="","",C38)</f>
        <v>8575.8168091959924</v>
      </c>
      <c r="D39" s="86">
        <f t="shared" ref="D39:R39" si="37">IF(D38="","",D38)</f>
        <v>8581.3975403774839</v>
      </c>
      <c r="E39" s="86">
        <f t="shared" si="37"/>
        <v>8584.6231818731885</v>
      </c>
      <c r="F39" s="86">
        <f t="shared" si="37"/>
        <v>5748.0586956144662</v>
      </c>
      <c r="G39" s="86">
        <f t="shared" si="37"/>
        <v>5755.9549998452876</v>
      </c>
      <c r="H39" s="86">
        <f t="shared" si="37"/>
        <v>5755.9549998452876</v>
      </c>
      <c r="I39" s="86">
        <f t="shared" si="37"/>
        <v>5765.2544926587443</v>
      </c>
      <c r="J39" s="86">
        <f t="shared" si="37"/>
        <v>5763.1816623593395</v>
      </c>
      <c r="K39" s="86">
        <f t="shared" si="37"/>
        <v>5769.9555394349227</v>
      </c>
      <c r="L39" s="86">
        <f t="shared" si="37"/>
        <v>5775.7403177765327</v>
      </c>
      <c r="M39" s="86">
        <f t="shared" si="37"/>
        <v>5780.3414197829579</v>
      </c>
      <c r="N39" s="86">
        <f t="shared" si="37"/>
        <v>5480.097583201793</v>
      </c>
      <c r="O39" s="86">
        <f t="shared" si="37"/>
        <v>5480.097583201793</v>
      </c>
      <c r="P39" s="86">
        <f t="shared" si="37"/>
        <v>4927.3682748643014</v>
      </c>
      <c r="Q39" s="86">
        <f t="shared" si="37"/>
        <v>4929.1185110795304</v>
      </c>
      <c r="R39" s="86">
        <f t="shared" si="37"/>
        <v>4936.5368890408608</v>
      </c>
      <c r="S39" s="86">
        <f t="shared" ref="S39:AK39" si="38">IF(S38="","",S38)</f>
        <v>4821.6821442691007</v>
      </c>
      <c r="T39" s="86">
        <f t="shared" si="38"/>
        <v>4820.2568831941544</v>
      </c>
      <c r="U39" s="86">
        <f t="shared" si="38"/>
        <v>4817.6382128903624</v>
      </c>
      <c r="V39" s="86">
        <f t="shared" si="38"/>
        <v>4978.4699233049414</v>
      </c>
      <c r="W39" s="86">
        <f t="shared" si="38"/>
        <v>4983.4295215596812</v>
      </c>
      <c r="X39" s="86">
        <f t="shared" si="38"/>
        <v>5102.8674224237757</v>
      </c>
      <c r="Y39" s="86">
        <f t="shared" si="38"/>
        <v>5151.6922737114428</v>
      </c>
      <c r="Z39" s="86">
        <f t="shared" si="38"/>
        <v>5150.6142664538711</v>
      </c>
      <c r="AA39" s="86">
        <f t="shared" si="38"/>
        <v>5326.1619525664528</v>
      </c>
      <c r="AB39" s="86">
        <f t="shared" si="38"/>
        <v>5459.9805403343817</v>
      </c>
      <c r="AC39" s="86">
        <f t="shared" si="38"/>
        <v>5832.4961542061956</v>
      </c>
      <c r="AD39" s="86">
        <f t="shared" si="38"/>
        <v>6109.4267685608402</v>
      </c>
      <c r="AE39" s="86">
        <f t="shared" si="38"/>
        <v>6123.1689628566955</v>
      </c>
      <c r="AF39" s="86">
        <f t="shared" si="38"/>
        <v>7849.8137834827958</v>
      </c>
      <c r="AG39" s="86">
        <f t="shared" si="38"/>
        <v>6705.1218597549687</v>
      </c>
      <c r="AH39" s="86">
        <f t="shared" si="38"/>
        <v>6717.65271837199</v>
      </c>
      <c r="AI39" s="86">
        <f t="shared" si="38"/>
        <v>7945.0984416013116</v>
      </c>
      <c r="AJ39" s="86">
        <f t="shared" si="38"/>
        <v>8210.171590230646</v>
      </c>
      <c r="AK39" s="86">
        <f t="shared" si="38"/>
        <v>8553.6737858360248</v>
      </c>
      <c r="AL39" s="86">
        <f t="shared" ref="AL39:AO39" si="39">IF(AL38="","",AL38)</f>
        <v>8796.6592987232234</v>
      </c>
      <c r="AM39" s="86">
        <f t="shared" si="39"/>
        <v>8458.9681683922281</v>
      </c>
      <c r="AN39" s="86">
        <f t="shared" si="39"/>
        <v>8489.5973599401586</v>
      </c>
      <c r="AO39" s="86">
        <f t="shared" si="39"/>
        <v>8348.6348108859729</v>
      </c>
      <c r="AP39" s="86">
        <f t="shared" ref="AP39:BM39" si="40">IF(AP38="","",AP38)</f>
        <v>8627.0234902302582</v>
      </c>
      <c r="AQ39" s="86">
        <f t="shared" si="40"/>
        <v>8089.732089372912</v>
      </c>
      <c r="AR39" s="86">
        <f t="shared" si="40"/>
        <v>8138.495064838603</v>
      </c>
      <c r="AS39" s="86">
        <f t="shared" si="40"/>
        <v>8135.6844042172761</v>
      </c>
      <c r="AT39" s="86">
        <f t="shared" si="40"/>
        <v>8758.1303946090975</v>
      </c>
      <c r="AU39" s="86">
        <f t="shared" si="40"/>
        <v>9580.9182093495292</v>
      </c>
      <c r="AV39" s="86">
        <f t="shared" si="40"/>
        <v>10054.785747926051</v>
      </c>
      <c r="AW39" s="86">
        <f t="shared" si="40"/>
        <v>9615.6552689766722</v>
      </c>
      <c r="AX39" s="86">
        <f t="shared" si="40"/>
        <v>9602.2454543409331</v>
      </c>
      <c r="AY39" s="86">
        <f t="shared" si="40"/>
        <v>9598.2162241528495</v>
      </c>
      <c r="AZ39" s="86">
        <f t="shared" si="40"/>
        <v>9912.7894915854522</v>
      </c>
      <c r="BA39" s="86">
        <f t="shared" si="40"/>
        <v>9935.1778851624458</v>
      </c>
      <c r="BB39" s="86">
        <f t="shared" si="40"/>
        <v>8225.650683004038</v>
      </c>
      <c r="BC39" s="86">
        <f t="shared" si="40"/>
        <v>8153.6512867036445</v>
      </c>
      <c r="BD39" s="86">
        <f t="shared" si="40"/>
        <v>7647.39427837941</v>
      </c>
      <c r="BE39" s="86">
        <f t="shared" si="40"/>
        <v>7899.3620156398738</v>
      </c>
      <c r="BF39" s="86">
        <f t="shared" si="40"/>
        <v>7186.8265903486727</v>
      </c>
      <c r="BG39" s="86">
        <f t="shared" si="40"/>
        <v>6232.2242376901931</v>
      </c>
      <c r="BH39" s="86">
        <f t="shared" si="40"/>
        <v>6429.5520868508393</v>
      </c>
      <c r="BI39" s="86">
        <f t="shared" si="40"/>
        <v>6759.4113375698453</v>
      </c>
      <c r="BJ39" s="86">
        <f t="shared" si="40"/>
        <v>6900.3518462782858</v>
      </c>
      <c r="BK39" s="86">
        <f t="shared" si="40"/>
        <v>6892.7947646504617</v>
      </c>
      <c r="BL39" s="86">
        <f t="shared" si="40"/>
        <v>7387.1940884527594</v>
      </c>
      <c r="BM39" s="86">
        <f t="shared" si="40"/>
        <v>7390.4998640429294</v>
      </c>
      <c r="BN39" s="86">
        <f t="shared" ref="BN39:CK39" si="41">IF(BN38="","",BN38)</f>
        <v>7736.1468251718779</v>
      </c>
      <c r="BO39" s="86">
        <f t="shared" si="41"/>
        <v>7964.054989111748</v>
      </c>
      <c r="BP39" s="86">
        <f t="shared" si="41"/>
        <v>7549.3723389788474</v>
      </c>
      <c r="BQ39" s="86">
        <f t="shared" si="41"/>
        <v>7529.9437764132635</v>
      </c>
      <c r="BR39" s="86">
        <f t="shared" si="41"/>
        <v>6910.2967659066371</v>
      </c>
      <c r="BS39" s="86">
        <f t="shared" si="41"/>
        <v>7961.2607911549285</v>
      </c>
      <c r="BT39" s="86">
        <f t="shared" si="41"/>
        <v>7776.8866808204039</v>
      </c>
      <c r="BU39" s="86">
        <f t="shared" si="41"/>
        <v>7921.2451373161548</v>
      </c>
      <c r="BV39" s="86">
        <f t="shared" si="41"/>
        <v>8606.98275152729</v>
      </c>
      <c r="BW39" s="86">
        <f t="shared" si="41"/>
        <v>8979.7177218394299</v>
      </c>
      <c r="BX39" s="86">
        <f t="shared" si="41"/>
        <v>8675.9755487931907</v>
      </c>
      <c r="BY39" s="86">
        <f t="shared" si="41"/>
        <v>9353.1108998789805</v>
      </c>
      <c r="BZ39" s="86">
        <f t="shared" si="41"/>
        <v>6407.4051498959061</v>
      </c>
      <c r="CA39" s="86">
        <f t="shared" si="41"/>
        <v>7289.2805442636463</v>
      </c>
      <c r="CB39" s="86">
        <f t="shared" si="41"/>
        <v>8087.3949953329811</v>
      </c>
      <c r="CC39" s="86">
        <f t="shared" si="41"/>
        <v>9491.0568989339044</v>
      </c>
      <c r="CD39" s="86">
        <f t="shared" si="41"/>
        <v>6928.7032481267861</v>
      </c>
      <c r="CE39" s="86">
        <f t="shared" si="41"/>
        <v>7576.8502425162587</v>
      </c>
      <c r="CF39" s="86">
        <f t="shared" si="41"/>
        <v>7717.3532645059859</v>
      </c>
      <c r="CG39" s="86">
        <f t="shared" si="41"/>
        <v>8086.6457801376073</v>
      </c>
      <c r="CH39" s="86" t="str">
        <f t="shared" si="41"/>
        <v/>
      </c>
      <c r="CI39" s="86" t="str">
        <f t="shared" si="41"/>
        <v/>
      </c>
      <c r="CJ39" s="86" t="str">
        <f t="shared" si="41"/>
        <v/>
      </c>
      <c r="CK39" s="86" t="str">
        <f t="shared" si="41"/>
        <v/>
      </c>
      <c r="CL39" s="86" t="str">
        <f t="shared" ref="CL39:CW39" si="42">IF(CL38="","",CL38)</f>
        <v/>
      </c>
      <c r="CM39" s="86" t="str">
        <f t="shared" si="42"/>
        <v/>
      </c>
      <c r="CN39" s="86" t="str">
        <f t="shared" si="42"/>
        <v/>
      </c>
      <c r="CO39" s="86" t="str">
        <f t="shared" si="42"/>
        <v/>
      </c>
      <c r="CP39" s="86" t="str">
        <f t="shared" si="42"/>
        <v/>
      </c>
      <c r="CQ39" s="86" t="str">
        <f t="shared" si="42"/>
        <v/>
      </c>
      <c r="CR39" s="86" t="str">
        <f t="shared" si="42"/>
        <v/>
      </c>
      <c r="CS39" s="86" t="str">
        <f t="shared" si="42"/>
        <v/>
      </c>
      <c r="CT39" s="86" t="str">
        <f t="shared" si="42"/>
        <v/>
      </c>
      <c r="CU39" s="86" t="str">
        <f t="shared" si="42"/>
        <v/>
      </c>
      <c r="CV39" s="86" t="str">
        <f t="shared" si="42"/>
        <v/>
      </c>
      <c r="CW39" s="86" t="str">
        <f t="shared" si="42"/>
        <v/>
      </c>
      <c r="CX39" s="86" t="str">
        <f t="shared" ref="CX39:DB39" si="43">IF(CX38="","",CX38)</f>
        <v/>
      </c>
      <c r="CY39" s="86" t="str">
        <f t="shared" si="43"/>
        <v/>
      </c>
      <c r="CZ39" s="86" t="str">
        <f t="shared" si="43"/>
        <v/>
      </c>
      <c r="DA39" s="86" t="str">
        <f t="shared" si="43"/>
        <v/>
      </c>
      <c r="DB39" s="86">
        <f t="shared" si="43"/>
        <v>0</v>
      </c>
      <c r="DC39" s="139">
        <v>38</v>
      </c>
    </row>
    <row r="40" spans="1:107" ht="13.8" thickBot="1" x14ac:dyDescent="0.3">
      <c r="A40" s="87" t="s">
        <v>44</v>
      </c>
      <c r="B40" s="88" t="s">
        <v>3</v>
      </c>
      <c r="C40" s="89">
        <f t="shared" ref="C40:AH40" si="44">IF(C14="","",C14*1.089)</f>
        <v>2388.1609447546321</v>
      </c>
      <c r="D40" s="89">
        <f t="shared" si="44"/>
        <v>2388.1609447546321</v>
      </c>
      <c r="E40" s="89">
        <f t="shared" si="44"/>
        <v>2428.460800049404</v>
      </c>
      <c r="F40" s="89">
        <f t="shared" si="44"/>
        <v>2439.0214123445389</v>
      </c>
      <c r="G40" s="89">
        <f t="shared" si="44"/>
        <v>2451.0221081344648</v>
      </c>
      <c r="H40" s="89">
        <f t="shared" si="44"/>
        <v>2451.0221081344648</v>
      </c>
      <c r="I40" s="89">
        <f t="shared" si="44"/>
        <v>2465.1829291665772</v>
      </c>
      <c r="J40" s="89">
        <f t="shared" si="44"/>
        <v>2470.7032492299427</v>
      </c>
      <c r="K40" s="89">
        <f t="shared" si="44"/>
        <v>2472.8633744721296</v>
      </c>
      <c r="L40" s="89">
        <f t="shared" si="44"/>
        <v>2478.3836945354956</v>
      </c>
      <c r="M40" s="89">
        <f t="shared" si="44"/>
        <v>2482.463931104071</v>
      </c>
      <c r="N40" s="89">
        <f t="shared" si="44"/>
        <v>2485.1040841778545</v>
      </c>
      <c r="O40" s="89">
        <f t="shared" si="44"/>
        <v>2485.1040841778545</v>
      </c>
      <c r="P40" s="89">
        <f t="shared" si="44"/>
        <v>2501.9050582837503</v>
      </c>
      <c r="Q40" s="89">
        <f t="shared" si="44"/>
        <v>2518.7060323896467</v>
      </c>
      <c r="R40" s="89">
        <f t="shared" si="44"/>
        <v>2532.8668534217595</v>
      </c>
      <c r="S40" s="89">
        <f t="shared" si="44"/>
        <v>2536.947089990334</v>
      </c>
      <c r="T40" s="89">
        <f t="shared" si="44"/>
        <v>2528.7866168531846</v>
      </c>
      <c r="U40" s="89">
        <f t="shared" si="44"/>
        <v>2519.4260741370422</v>
      </c>
      <c r="V40" s="89">
        <f t="shared" si="44"/>
        <v>2519.4260741370422</v>
      </c>
      <c r="W40" s="89">
        <f t="shared" si="44"/>
        <v>2519.1860602212437</v>
      </c>
      <c r="X40" s="89">
        <f t="shared" si="44"/>
        <v>2527.1065194425951</v>
      </c>
      <c r="Y40" s="89">
        <f t="shared" si="44"/>
        <v>2525.6664359478036</v>
      </c>
      <c r="Z40" s="89">
        <f t="shared" si="44"/>
        <v>2522.0662272108257</v>
      </c>
      <c r="AA40" s="89">
        <f t="shared" si="44"/>
        <v>2531.6667838427666</v>
      </c>
      <c r="AB40" s="89">
        <f t="shared" si="44"/>
        <v>2541.9873822221025</v>
      </c>
      <c r="AC40" s="89">
        <f t="shared" si="44"/>
        <v>2558.0683145806033</v>
      </c>
      <c r="AD40" s="89">
        <f t="shared" si="44"/>
        <v>2571.0290660337232</v>
      </c>
      <c r="AE40" s="89">
        <f t="shared" si="44"/>
        <v>2586.389956644829</v>
      </c>
      <c r="AF40" s="89">
        <f t="shared" si="44"/>
        <v>2612.3114595510688</v>
      </c>
      <c r="AG40" s="89">
        <f t="shared" si="44"/>
        <v>2610.8713760562778</v>
      </c>
      <c r="AH40" s="89">
        <f t="shared" si="44"/>
        <v>2619.5118770250238</v>
      </c>
      <c r="AI40" s="89">
        <f t="shared" ref="AI40:BN40" si="45">IF(AI14="","",AI14*1.089)</f>
        <v>2631.0325449833535</v>
      </c>
      <c r="AJ40" s="89">
        <f t="shared" si="45"/>
        <v>2641.113129446891</v>
      </c>
      <c r="AK40" s="89">
        <f t="shared" si="45"/>
        <v>2649.0364688352315</v>
      </c>
      <c r="AL40" s="89">
        <f t="shared" si="45"/>
        <v>2654.5539087316079</v>
      </c>
      <c r="AM40" s="89">
        <f t="shared" si="45"/>
        <v>2673.9950359112877</v>
      </c>
      <c r="AN40" s="89">
        <f t="shared" si="45"/>
        <v>2718.3976103340142</v>
      </c>
      <c r="AO40" s="89">
        <f t="shared" si="45"/>
        <v>2762.8001847567393</v>
      </c>
      <c r="AP40" s="89">
        <f t="shared" si="45"/>
        <v>2790.401785073569</v>
      </c>
      <c r="AQ40" s="89">
        <f t="shared" si="45"/>
        <v>2825.2038028643537</v>
      </c>
      <c r="AR40" s="89">
        <f t="shared" si="45"/>
        <v>2848.9651805284075</v>
      </c>
      <c r="AS40" s="89">
        <f t="shared" si="45"/>
        <v>2863.6060293921169</v>
      </c>
      <c r="AT40" s="89">
        <f t="shared" si="45"/>
        <v>2886.6473653087746</v>
      </c>
      <c r="AU40" s="89">
        <f t="shared" si="45"/>
        <v>2916.1690769519923</v>
      </c>
      <c r="AV40" s="89">
        <f t="shared" si="45"/>
        <v>2943.2906494372246</v>
      </c>
      <c r="AW40" s="89">
        <f t="shared" si="45"/>
        <v>2964.4118740274948</v>
      </c>
      <c r="AX40" s="89">
        <f t="shared" si="45"/>
        <v>2990.5733908495326</v>
      </c>
      <c r="AY40" s="89">
        <f t="shared" si="45"/>
        <v>3024.8953808087213</v>
      </c>
      <c r="AZ40" s="89">
        <f t="shared" si="45"/>
        <v>3078.6584979475892</v>
      </c>
      <c r="BA40" s="89">
        <f t="shared" si="45"/>
        <v>3129.7814620126733</v>
      </c>
      <c r="BB40" s="89">
        <f t="shared" si="45"/>
        <v>3162.6633684770709</v>
      </c>
      <c r="BC40" s="89">
        <f t="shared" si="45"/>
        <v>3187.3848018043182</v>
      </c>
      <c r="BD40" s="89">
        <f t="shared" si="45"/>
        <v>3201.3056089206316</v>
      </c>
      <c r="BE40" s="89">
        <f t="shared" si="45"/>
        <v>3210.9061655525725</v>
      </c>
      <c r="BF40" s="89">
        <f t="shared" si="45"/>
        <v>3210.9061655525725</v>
      </c>
      <c r="BG40" s="89">
        <f t="shared" si="45"/>
        <v>3249.5484059961332</v>
      </c>
      <c r="BH40" s="89">
        <f t="shared" si="45"/>
        <v>3266.8294079336274</v>
      </c>
      <c r="BI40" s="89">
        <f t="shared" si="45"/>
        <v>3274.9898810707764</v>
      </c>
      <c r="BJ40" s="89">
        <f t="shared" si="45"/>
        <v>3290.3507716818822</v>
      </c>
      <c r="BK40" s="89">
        <f t="shared" si="45"/>
        <v>3305.4716483771886</v>
      </c>
      <c r="BL40" s="89">
        <f t="shared" si="45"/>
        <v>3335.7134017678018</v>
      </c>
      <c r="BM40" s="89">
        <f t="shared" si="45"/>
        <v>3371.9555030533784</v>
      </c>
      <c r="BN40" s="89">
        <f t="shared" si="45"/>
        <v>3395.7168807174303</v>
      </c>
      <c r="BO40" s="89">
        <f t="shared" ref="BO40:CT40" si="46">IF(BO14="","",BO14*1.089)</f>
        <v>3415.8780496445061</v>
      </c>
      <c r="BP40" s="89">
        <f t="shared" si="46"/>
        <v>3430.2788845924174</v>
      </c>
      <c r="BQ40" s="89">
        <f t="shared" si="46"/>
        <v>3441.3195247191493</v>
      </c>
      <c r="BR40" s="89">
        <f t="shared" si="46"/>
        <v>3448.2799282773067</v>
      </c>
      <c r="BS40" s="89">
        <f t="shared" si="46"/>
        <v>3151.3131477825959</v>
      </c>
      <c r="BT40" s="89">
        <f t="shared" si="46"/>
        <v>3155.0414449378432</v>
      </c>
      <c r="BU40" s="89">
        <f t="shared" si="46"/>
        <v>3146.9405222304417</v>
      </c>
      <c r="BV40" s="89">
        <f t="shared" si="46"/>
        <v>3461.4806936462246</v>
      </c>
      <c r="BW40" s="89">
        <f t="shared" si="46"/>
        <v>3477.3216120889274</v>
      </c>
      <c r="BX40" s="89">
        <f t="shared" si="46"/>
        <v>3509.9635046375261</v>
      </c>
      <c r="BY40" s="89">
        <f t="shared" si="46"/>
        <v>3549.8058146600792</v>
      </c>
      <c r="BZ40" s="89">
        <f t="shared" si="46"/>
        <v>3568.5269000923645</v>
      </c>
      <c r="CA40" s="89">
        <f t="shared" si="46"/>
        <v>3592.0482638406183</v>
      </c>
      <c r="CB40" s="89">
        <f t="shared" si="46"/>
        <v>3603.5689317989468</v>
      </c>
      <c r="CC40" s="89">
        <f t="shared" si="46"/>
        <v>3607.4091544517241</v>
      </c>
      <c r="CD40" s="89">
        <f t="shared" si="46"/>
        <v>3617.2497249994635</v>
      </c>
      <c r="CE40" s="89">
        <f t="shared" si="46"/>
        <v>3623.970114641822</v>
      </c>
      <c r="CF40" s="89">
        <f t="shared" si="46"/>
        <v>0</v>
      </c>
      <c r="CG40" s="89">
        <f t="shared" si="46"/>
        <v>3642.4511861583073</v>
      </c>
      <c r="CH40" s="89" t="str">
        <f t="shared" si="46"/>
        <v/>
      </c>
      <c r="CI40" s="89" t="str">
        <f t="shared" si="46"/>
        <v/>
      </c>
      <c r="CJ40" s="89" t="str">
        <f t="shared" si="46"/>
        <v/>
      </c>
      <c r="CK40" s="89" t="str">
        <f t="shared" si="46"/>
        <v/>
      </c>
      <c r="CL40" s="89" t="str">
        <f t="shared" si="46"/>
        <v/>
      </c>
      <c r="CM40" s="89" t="str">
        <f t="shared" si="46"/>
        <v/>
      </c>
      <c r="CN40" s="89" t="str">
        <f t="shared" si="46"/>
        <v/>
      </c>
      <c r="CO40" s="89" t="str">
        <f t="shared" si="46"/>
        <v/>
      </c>
      <c r="CP40" s="89" t="str">
        <f t="shared" si="46"/>
        <v/>
      </c>
      <c r="CQ40" s="89" t="str">
        <f t="shared" si="46"/>
        <v/>
      </c>
      <c r="CR40" s="89" t="str">
        <f t="shared" si="46"/>
        <v/>
      </c>
      <c r="CS40" s="89" t="str">
        <f t="shared" si="46"/>
        <v/>
      </c>
      <c r="CT40" s="89" t="str">
        <f t="shared" si="46"/>
        <v/>
      </c>
      <c r="CU40" s="89" t="str">
        <f t="shared" ref="CU40:DB40" si="47">IF(CU14="","",CU14*1.089)</f>
        <v/>
      </c>
      <c r="CV40" s="89" t="str">
        <f t="shared" si="47"/>
        <v/>
      </c>
      <c r="CW40" s="89" t="str">
        <f t="shared" si="47"/>
        <v/>
      </c>
      <c r="CX40" s="89" t="str">
        <f t="shared" si="47"/>
        <v/>
      </c>
      <c r="CY40" s="89" t="str">
        <f t="shared" si="47"/>
        <v/>
      </c>
      <c r="CZ40" s="89" t="str">
        <f t="shared" si="47"/>
        <v/>
      </c>
      <c r="DA40" s="89" t="str">
        <f t="shared" si="47"/>
        <v/>
      </c>
      <c r="DB40" s="89">
        <f t="shared" si="47"/>
        <v>0</v>
      </c>
      <c r="DC40" s="139">
        <v>39</v>
      </c>
    </row>
    <row r="46" spans="1:107" ht="9" customHeight="1" x14ac:dyDescent="0.25">
      <c r="A46" s="224"/>
      <c r="B46" s="225"/>
      <c r="C46" s="225"/>
      <c r="D46" s="225"/>
      <c r="E46" s="225"/>
      <c r="F46" s="226"/>
    </row>
    <row r="47" spans="1:107" ht="16.2" customHeight="1" x14ac:dyDescent="0.3">
      <c r="A47" s="327" t="s">
        <v>166</v>
      </c>
      <c r="B47" s="328"/>
      <c r="C47" s="328"/>
      <c r="D47" s="328"/>
      <c r="F47" s="101"/>
    </row>
    <row r="48" spans="1:107" ht="16.2" customHeight="1" x14ac:dyDescent="0.35">
      <c r="A48" s="327" t="s">
        <v>92</v>
      </c>
      <c r="B48" s="328"/>
      <c r="C48" s="328"/>
      <c r="D48" s="328"/>
      <c r="E48" s="138"/>
      <c r="F48" s="227"/>
    </row>
    <row r="49" spans="1:14" ht="16.2" customHeight="1" x14ac:dyDescent="0.35">
      <c r="A49" s="327" t="s">
        <v>93</v>
      </c>
      <c r="B49" s="328"/>
      <c r="C49" s="328"/>
      <c r="D49" s="328"/>
      <c r="E49" s="309"/>
      <c r="F49" s="227"/>
    </row>
    <row r="50" spans="1:14" ht="16.2" customHeight="1" x14ac:dyDescent="0.35">
      <c r="A50" s="327" t="str">
        <f>'1 Dm_Cm'!C1</f>
        <v>San Andrés de Tumaco Nariño</v>
      </c>
      <c r="B50" s="328"/>
      <c r="C50" s="328"/>
      <c r="D50" s="328"/>
      <c r="E50" s="138"/>
      <c r="F50" s="227"/>
    </row>
    <row r="51" spans="1:14" ht="16.2" customHeight="1" x14ac:dyDescent="0.35">
      <c r="A51" s="327" t="str">
        <f>'1 Dm_Cm'!A1</f>
        <v xml:space="preserve">Resoluciones CREG 092 y 093 de 2018 </v>
      </c>
      <c r="B51" s="328"/>
      <c r="C51" s="328"/>
      <c r="D51" s="328"/>
      <c r="E51" s="309"/>
      <c r="F51" s="227"/>
    </row>
    <row r="52" spans="1:14" ht="9" customHeight="1" x14ac:dyDescent="0.3">
      <c r="A52" s="228"/>
      <c r="B52" s="105"/>
      <c r="C52" s="105"/>
      <c r="D52" s="105"/>
      <c r="E52" s="105"/>
      <c r="F52" s="229"/>
    </row>
    <row r="53" spans="1:14" ht="13.2" customHeight="1" x14ac:dyDescent="0.3">
      <c r="A53" s="230" t="s">
        <v>64</v>
      </c>
      <c r="B53" s="332">
        <v>45962</v>
      </c>
      <c r="C53" s="332"/>
      <c r="F53" s="229"/>
    </row>
    <row r="54" spans="1:14" ht="9" customHeight="1" x14ac:dyDescent="0.25">
      <c r="A54" s="231"/>
      <c r="F54" s="101"/>
    </row>
    <row r="55" spans="1:14" ht="13.2" customHeight="1" x14ac:dyDescent="0.25">
      <c r="A55" s="231" t="s">
        <v>53</v>
      </c>
      <c r="F55" s="101"/>
    </row>
    <row r="56" spans="1:14" ht="9" customHeight="1" x14ac:dyDescent="0.25">
      <c r="A56" s="231"/>
      <c r="F56" s="101"/>
    </row>
    <row r="57" spans="1:14" ht="13.2" customHeight="1" x14ac:dyDescent="0.25">
      <c r="A57" s="231"/>
      <c r="F57" s="101"/>
    </row>
    <row r="58" spans="1:14" x14ac:dyDescent="0.25">
      <c r="A58" s="231" t="s">
        <v>66</v>
      </c>
      <c r="F58" s="101"/>
    </row>
    <row r="59" spans="1:14" x14ac:dyDescent="0.25">
      <c r="A59" s="231"/>
      <c r="F59" s="101"/>
    </row>
    <row r="60" spans="1:14" ht="9" customHeight="1" x14ac:dyDescent="0.25">
      <c r="A60" s="231"/>
      <c r="F60" s="101"/>
    </row>
    <row r="61" spans="1:14" x14ac:dyDescent="0.25">
      <c r="A61" s="231" t="s">
        <v>67</v>
      </c>
      <c r="F61" s="101"/>
      <c r="N61" s="116"/>
    </row>
    <row r="62" spans="1:14" x14ac:dyDescent="0.25">
      <c r="A62" s="231"/>
      <c r="F62" s="101"/>
      <c r="N62" s="116"/>
    </row>
    <row r="63" spans="1:14" ht="14.4" x14ac:dyDescent="0.3">
      <c r="A63" s="335" t="s">
        <v>34</v>
      </c>
      <c r="B63" s="336"/>
      <c r="C63" s="336"/>
      <c r="D63" s="336"/>
      <c r="E63" s="336"/>
      <c r="F63" s="337"/>
    </row>
    <row r="64" spans="1:14" ht="13.2" customHeight="1" x14ac:dyDescent="0.25">
      <c r="A64" s="224" t="s">
        <v>68</v>
      </c>
      <c r="B64" s="273" t="s">
        <v>6</v>
      </c>
      <c r="C64" s="225"/>
      <c r="D64" s="272" t="s">
        <v>171</v>
      </c>
      <c r="E64" s="226" t="s">
        <v>54</v>
      </c>
      <c r="F64" s="275">
        <f>HLOOKUP($B$53,$C$2:$DB$40,$DC3,2)</f>
        <v>3210.9205392146291</v>
      </c>
    </row>
    <row r="65" spans="1:8" ht="13.2" customHeight="1" x14ac:dyDescent="0.25">
      <c r="A65" s="231" t="s">
        <v>179</v>
      </c>
      <c r="B65" s="274" t="s">
        <v>6</v>
      </c>
      <c r="D65" s="251" t="s">
        <v>178</v>
      </c>
      <c r="E65" s="101" t="s">
        <v>54</v>
      </c>
      <c r="F65" s="275">
        <f>HLOOKUP($B$53,$C$2:$DB$40,$DC4,2)</f>
        <v>2566.8329320393614</v>
      </c>
    </row>
    <row r="66" spans="1:8" ht="13.2" customHeight="1" x14ac:dyDescent="0.25">
      <c r="A66" s="231" t="s">
        <v>55</v>
      </c>
      <c r="B66" s="274" t="s">
        <v>18</v>
      </c>
      <c r="D66" s="251" t="s">
        <v>56</v>
      </c>
      <c r="E66" s="101" t="s">
        <v>54</v>
      </c>
      <c r="F66" s="232">
        <f>HLOOKUP($B$53,$C$2:$DB$40,$DC6,2)</f>
        <v>3.6299999999999999E-2</v>
      </c>
    </row>
    <row r="67" spans="1:8" ht="16.8" x14ac:dyDescent="0.35">
      <c r="A67" s="231" t="s">
        <v>74</v>
      </c>
      <c r="B67" s="274" t="s">
        <v>6</v>
      </c>
      <c r="D67" s="251" t="s">
        <v>172</v>
      </c>
      <c r="E67" s="101" t="s">
        <v>54</v>
      </c>
      <c r="F67" s="275">
        <f>HLOOKUP($B$53,$C$2:$DB$40,$DC5,2)</f>
        <v>1430.367718353473</v>
      </c>
    </row>
    <row r="68" spans="1:8" ht="16.8" x14ac:dyDescent="0.35">
      <c r="A68" s="231" t="s">
        <v>98</v>
      </c>
      <c r="B68" s="274" t="s">
        <v>6</v>
      </c>
      <c r="D68" s="251" t="s">
        <v>173</v>
      </c>
      <c r="E68" s="101" t="s">
        <v>54</v>
      </c>
      <c r="F68" s="275">
        <f>HLOOKUP($B$53,$C$2:$DB$40,$DC10,2)</f>
        <v>1430.367718353473</v>
      </c>
    </row>
    <row r="69" spans="1:8" ht="13.2" customHeight="1" x14ac:dyDescent="0.25">
      <c r="A69" s="231" t="s">
        <v>57</v>
      </c>
      <c r="B69" s="274"/>
      <c r="D69" s="251" t="s">
        <v>58</v>
      </c>
      <c r="E69" s="101" t="s">
        <v>54</v>
      </c>
      <c r="F69" s="275">
        <f>HLOOKUP($B$53,$C$2:$DB$40,$DC8,2)</f>
        <v>0</v>
      </c>
    </row>
    <row r="70" spans="1:8" ht="13.2" customHeight="1" x14ac:dyDescent="0.25">
      <c r="A70" s="231" t="s">
        <v>59</v>
      </c>
      <c r="B70" s="274" t="s">
        <v>6</v>
      </c>
      <c r="D70" s="251" t="s">
        <v>174</v>
      </c>
      <c r="E70" s="101" t="s">
        <v>54</v>
      </c>
      <c r="F70" s="275">
        <f>HLOOKUP($B$53,$C$2:$DB$40,$DC8,2)</f>
        <v>0</v>
      </c>
    </row>
    <row r="71" spans="1:8" ht="13.2" customHeight="1" x14ac:dyDescent="0.25">
      <c r="A71" s="231" t="s">
        <v>60</v>
      </c>
      <c r="B71" s="274" t="s">
        <v>6</v>
      </c>
      <c r="D71" s="251" t="s">
        <v>175</v>
      </c>
      <c r="E71" s="101" t="s">
        <v>54</v>
      </c>
      <c r="F71" s="275">
        <f>HLOOKUP($B$53,$C$2:$DB$40,$DC9,2)</f>
        <v>0</v>
      </c>
    </row>
    <row r="72" spans="1:8" ht="13.2" customHeight="1" x14ac:dyDescent="0.25">
      <c r="A72" s="231" t="s">
        <v>154</v>
      </c>
      <c r="B72" s="274" t="s">
        <v>3</v>
      </c>
      <c r="D72" s="251" t="s">
        <v>176</v>
      </c>
      <c r="E72" s="101" t="s">
        <v>54</v>
      </c>
      <c r="F72" s="275">
        <f>HLOOKUP($B$53,$C$2:$DB$40,$DC14,0)</f>
        <v>3344.766929438299</v>
      </c>
    </row>
    <row r="73" spans="1:8" ht="16.2" x14ac:dyDescent="0.3">
      <c r="A73" s="276" t="s">
        <v>149</v>
      </c>
      <c r="B73" s="8" t="s">
        <v>5</v>
      </c>
      <c r="C73" s="7"/>
      <c r="D73" s="265" t="s">
        <v>155</v>
      </c>
      <c r="E73" s="277" t="s">
        <v>54</v>
      </c>
      <c r="F73" s="297">
        <f>HLOOKUP($B$53,$C$2:$DB$40,$DC13,0)</f>
        <v>7425.7537007691526</v>
      </c>
      <c r="H73" s="59"/>
    </row>
    <row r="74" spans="1:8" ht="16.2" x14ac:dyDescent="0.3">
      <c r="A74" s="276" t="s">
        <v>150</v>
      </c>
      <c r="B74" s="8" t="s">
        <v>5</v>
      </c>
      <c r="C74" s="7"/>
      <c r="D74" s="265" t="s">
        <v>156</v>
      </c>
      <c r="E74" s="277" t="s">
        <v>54</v>
      </c>
      <c r="F74" s="297">
        <f>HLOOKUP($B$53,$C$2:$DB$40,$DC21,0)</f>
        <v>9197.8569876570818</v>
      </c>
      <c r="H74" s="59"/>
    </row>
    <row r="75" spans="1:8" ht="16.2" x14ac:dyDescent="0.3">
      <c r="A75" s="276" t="s">
        <v>151</v>
      </c>
      <c r="B75" s="8" t="s">
        <v>5</v>
      </c>
      <c r="C75" s="7"/>
      <c r="D75" s="265" t="s">
        <v>157</v>
      </c>
      <c r="E75" s="277" t="s">
        <v>54</v>
      </c>
      <c r="F75" s="297">
        <f>HLOOKUP($B$53,$C$2:$DB$40,$DC28,0)</f>
        <v>9197.8569876570837</v>
      </c>
      <c r="H75" s="59"/>
    </row>
    <row r="76" spans="1:8" ht="16.2" x14ac:dyDescent="0.3">
      <c r="A76" s="276" t="s">
        <v>152</v>
      </c>
      <c r="B76" s="8" t="s">
        <v>5</v>
      </c>
      <c r="C76" s="7"/>
      <c r="D76" s="265" t="s">
        <v>158</v>
      </c>
      <c r="E76" s="277" t="s">
        <v>54</v>
      </c>
      <c r="F76" s="297">
        <f>HLOOKUP($B$53,$C$2:$DB$40,$DC30,0)</f>
        <v>9197.8569876570837</v>
      </c>
      <c r="H76" s="59"/>
    </row>
    <row r="77" spans="1:8" ht="16.2" x14ac:dyDescent="0.3">
      <c r="A77" s="276" t="s">
        <v>163</v>
      </c>
      <c r="B77" s="8" t="s">
        <v>5</v>
      </c>
      <c r="C77" s="7"/>
      <c r="D77" s="265" t="s">
        <v>164</v>
      </c>
      <c r="E77" s="277" t="s">
        <v>54</v>
      </c>
      <c r="F77" s="297">
        <f>HLOOKUP($B$53,$C$2:$DB$40,$DC34,0)</f>
        <v>9197.8569876570837</v>
      </c>
      <c r="H77" s="59"/>
    </row>
    <row r="78" spans="1:8" ht="16.2" x14ac:dyDescent="0.3">
      <c r="A78" s="278" t="s">
        <v>153</v>
      </c>
      <c r="B78" s="279" t="s">
        <v>5</v>
      </c>
      <c r="C78" s="280"/>
      <c r="D78" s="281" t="s">
        <v>159</v>
      </c>
      <c r="E78" s="306" t="s">
        <v>54</v>
      </c>
      <c r="F78" s="282">
        <f>HLOOKUP($B$53,$C$2:$DB$40,$DC38,0)</f>
        <v>8086.6457801376073</v>
      </c>
      <c r="H78" s="59"/>
    </row>
    <row r="79" spans="1:8" x14ac:dyDescent="0.25">
      <c r="A79" s="276" t="s">
        <v>185</v>
      </c>
      <c r="B79">
        <v>0.99870000000000003</v>
      </c>
    </row>
    <row r="80" spans="1:8" ht="6.6" customHeight="1" x14ac:dyDescent="0.25">
      <c r="A80" s="231"/>
      <c r="F80" s="101"/>
    </row>
    <row r="81" spans="1:86" ht="14.4" x14ac:dyDescent="0.3">
      <c r="A81" s="340" t="s">
        <v>88</v>
      </c>
      <c r="B81" s="341"/>
      <c r="C81" s="341"/>
      <c r="D81" s="341"/>
      <c r="E81" s="341"/>
      <c r="F81" s="342"/>
    </row>
    <row r="82" spans="1:86" x14ac:dyDescent="0.25">
      <c r="A82" s="233" t="s">
        <v>105</v>
      </c>
      <c r="B82" s="106"/>
      <c r="C82" s="106"/>
      <c r="D82" s="106"/>
      <c r="E82" s="106"/>
      <c r="F82" s="234"/>
      <c r="CH82" t="s">
        <v>190</v>
      </c>
    </row>
    <row r="83" spans="1:86" x14ac:dyDescent="0.25">
      <c r="A83" s="235" t="s">
        <v>113</v>
      </c>
      <c r="B83" s="103"/>
      <c r="C83" s="103"/>
      <c r="D83" s="103"/>
      <c r="E83" s="103"/>
      <c r="F83" s="236"/>
    </row>
    <row r="84" spans="1:86" ht="15" customHeight="1" x14ac:dyDescent="0.3">
      <c r="A84" s="237" t="s">
        <v>61</v>
      </c>
      <c r="B84" s="333" t="s">
        <v>177</v>
      </c>
      <c r="C84" s="334"/>
      <c r="D84" s="338" t="s">
        <v>94</v>
      </c>
      <c r="E84" s="339"/>
      <c r="F84" s="238" t="s">
        <v>65</v>
      </c>
    </row>
    <row r="85" spans="1:86" x14ac:dyDescent="0.25">
      <c r="A85" s="239" t="s">
        <v>62</v>
      </c>
      <c r="B85" s="330">
        <f>HLOOKUP($B$53,$C$2:$DB$40,$DC17,0)</f>
        <v>10212.225670503189</v>
      </c>
      <c r="C85" s="331"/>
      <c r="D85" s="330">
        <f>HLOOKUP($B$53,$C$2:$DB$40,$DC16,0)</f>
        <v>4120.4467169210666</v>
      </c>
      <c r="E85" s="331"/>
      <c r="F85" s="240">
        <f>HLOOKUP($B$53,$C$2:$DB$40,$DC19,0)/100</f>
        <v>0.59651824686733157</v>
      </c>
    </row>
    <row r="86" spans="1:86" x14ac:dyDescent="0.25">
      <c r="A86" s="241" t="s">
        <v>63</v>
      </c>
      <c r="B86" s="330">
        <f>HLOOKUP($B$53,$C$2:$DB$40,$DC24,0)</f>
        <v>10180.337122438095</v>
      </c>
      <c r="C86" s="331"/>
      <c r="D86" s="330">
        <f>HLOOKUP($B$53,$C$2:$DB$40,$DC23,0)</f>
        <v>5090.1685612190477</v>
      </c>
      <c r="E86" s="331"/>
      <c r="F86" s="242">
        <f>HLOOKUP($B$53,$C$2:$DB$40,$DC26,0)/100</f>
        <v>0.5</v>
      </c>
    </row>
    <row r="87" spans="1:86" x14ac:dyDescent="0.25">
      <c r="A87" s="243" t="s">
        <v>86</v>
      </c>
      <c r="C87" s="59"/>
      <c r="F87" s="244">
        <v>0.2</v>
      </c>
    </row>
    <row r="88" spans="1:86" x14ac:dyDescent="0.25">
      <c r="A88" s="243" t="s">
        <v>125</v>
      </c>
      <c r="B88" s="102"/>
      <c r="C88" s="104"/>
      <c r="D88" s="102"/>
      <c r="E88" s="102"/>
      <c r="F88" s="240">
        <v>8.8999999999999996E-2</v>
      </c>
    </row>
    <row r="89" spans="1:86" ht="13.2" customHeight="1" x14ac:dyDescent="0.3">
      <c r="A89" s="245" t="s">
        <v>87</v>
      </c>
      <c r="C89" s="59"/>
      <c r="F89" s="246"/>
    </row>
    <row r="90" spans="1:86" ht="13.2" customHeight="1" x14ac:dyDescent="0.3">
      <c r="A90" s="284" t="s">
        <v>187</v>
      </c>
      <c r="B90" s="285">
        <v>265782</v>
      </c>
      <c r="C90" s="329" t="s">
        <v>189</v>
      </c>
      <c r="D90" s="329"/>
      <c r="E90" s="329"/>
      <c r="F90" s="286">
        <f>B90+B91</f>
        <v>930232</v>
      </c>
    </row>
    <row r="91" spans="1:86" ht="13.2" customHeight="1" x14ac:dyDescent="0.3">
      <c r="A91" s="284" t="s">
        <v>188</v>
      </c>
      <c r="B91" s="285">
        <v>664450</v>
      </c>
      <c r="C91" s="59"/>
      <c r="F91" s="246"/>
    </row>
    <row r="92" spans="1:86" x14ac:dyDescent="0.25">
      <c r="A92" s="231"/>
      <c r="F92" s="101"/>
    </row>
    <row r="93" spans="1:86" ht="13.2" customHeight="1" x14ac:dyDescent="0.25">
      <c r="A93" s="231"/>
      <c r="B93" s="108"/>
      <c r="C93" s="120"/>
      <c r="D93" s="120"/>
      <c r="E93" s="120"/>
      <c r="F93" s="101"/>
    </row>
    <row r="94" spans="1:86" x14ac:dyDescent="0.25">
      <c r="A94" s="231"/>
      <c r="B94" s="8" t="s">
        <v>124</v>
      </c>
      <c r="C94" s="7"/>
      <c r="F94" s="101"/>
    </row>
    <row r="95" spans="1:86" ht="13.2" customHeight="1" x14ac:dyDescent="0.25">
      <c r="A95" s="247"/>
      <c r="B95" s="61" t="s">
        <v>71</v>
      </c>
      <c r="C95" s="61"/>
      <c r="D95" s="61"/>
      <c r="E95" s="61"/>
      <c r="F95" s="248"/>
    </row>
  </sheetData>
  <mergeCells count="15">
    <mergeCell ref="A47:D47"/>
    <mergeCell ref="C90:E90"/>
    <mergeCell ref="A48:D48"/>
    <mergeCell ref="A49:D49"/>
    <mergeCell ref="A50:D50"/>
    <mergeCell ref="A51:D51"/>
    <mergeCell ref="B86:C86"/>
    <mergeCell ref="D86:E86"/>
    <mergeCell ref="D85:E85"/>
    <mergeCell ref="B53:C53"/>
    <mergeCell ref="B84:C84"/>
    <mergeCell ref="A63:F63"/>
    <mergeCell ref="D84:E84"/>
    <mergeCell ref="A81:F81"/>
    <mergeCell ref="B85:C85"/>
  </mergeCells>
  <phoneticPr fontId="19" type="noConversion"/>
  <dataValidations count="1">
    <dataValidation type="list" allowBlank="1" showInputMessage="1" showErrorMessage="1" sqref="B53" xr:uid="{00000000-0002-0000-0300-000000000000}">
      <formula1>$C$2:$DB$2</formula1>
    </dataValidation>
  </dataValidations>
  <pageMargins left="0.94488188976377963" right="0.35433070866141736" top="0.98425196850393704" bottom="0.78740157480314965" header="0" footer="0"/>
  <pageSetup firstPageNumber="0" orientation="portrait" r:id="rId1"/>
  <headerFooter alignWithMargins="0"/>
  <rowBreaks count="1" manualBreakCount="1">
    <brk id="42" max="16383" man="1"/>
  </rowBreaks>
  <colBreaks count="4" manualBreakCount="4">
    <brk id="5" max="1048575" man="1"/>
    <brk id="17" max="1048575" man="1"/>
    <brk id="31" max="1048575" man="1"/>
    <brk id="37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1 Dm_Cm</vt:lpstr>
      <vt:lpstr>2 Cargos Fijo y Variable</vt:lpstr>
      <vt:lpstr>3 Subsidios</vt:lpstr>
      <vt:lpstr>Resumen</vt:lpstr>
      <vt:lpstr>Resumen!Área_de_impresión</vt:lpstr>
      <vt:lpstr>'1 Dm_Cm'!Títulos_a_imprimir</vt:lpstr>
      <vt:lpstr>'2 Cargos Fijo y Variable'!Títulos_a_imprimir</vt:lpstr>
      <vt:lpstr>'3 Subsidios'!Títulos_a_imprimir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CARGOS-TARIFAS NECHI</dc:title>
  <dc:creator>NELSON PARRA TRUJILLO</dc:creator>
  <cp:lastModifiedBy>CONTABILIAD</cp:lastModifiedBy>
  <cp:lastPrinted>2022-09-09T14:36:16Z</cp:lastPrinted>
  <dcterms:created xsi:type="dcterms:W3CDTF">2008-10-07T20:15:59Z</dcterms:created>
  <dcterms:modified xsi:type="dcterms:W3CDTF">2025-11-18T03:59:24Z</dcterms:modified>
</cp:coreProperties>
</file>